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Eng" sheetId="1" r:id="rId1"/>
    <sheet name="BG" sheetId="2" r:id="rId2"/>
    <sheet name="BG-detailed" sheetId="3" r:id="rId3"/>
    <sheet name="Russ" sheetId="4" r:id="rId4"/>
  </sheets>
  <definedNames/>
  <calcPr fullCalcOnLoad="1"/>
</workbook>
</file>

<file path=xl/sharedStrings.xml><?xml version="1.0" encoding="utf-8"?>
<sst xmlns="http://schemas.openxmlformats.org/spreadsheetml/2006/main" count="455" uniqueCount="222">
  <si>
    <t>ЗА ЖИЛИЩЕН КОМПЛЕКС "ДЪГА" /местност "Къро", район "Младост", гр.София/</t>
  </si>
  <si>
    <t>№</t>
  </si>
  <si>
    <t>Етаж</t>
  </si>
  <si>
    <t>Имот</t>
  </si>
  <si>
    <t>Застр.площ</t>
  </si>
  <si>
    <t xml:space="preserve">Мазе </t>
  </si>
  <si>
    <t xml:space="preserve">КИД </t>
  </si>
  <si>
    <t>Ид.ч.</t>
  </si>
  <si>
    <t>Общо</t>
  </si>
  <si>
    <t>F1 /кв.м./</t>
  </si>
  <si>
    <t>F2 /кв.м./</t>
  </si>
  <si>
    <t>в %</t>
  </si>
  <si>
    <t>F3 /кв.м./</t>
  </si>
  <si>
    <t>партер</t>
  </si>
  <si>
    <t>първи</t>
  </si>
  <si>
    <t>Апартамент № Б-2</t>
  </si>
  <si>
    <t>втори</t>
  </si>
  <si>
    <t>Апартамент № Б-7</t>
  </si>
  <si>
    <t>четвърти</t>
  </si>
  <si>
    <t xml:space="preserve">І подпокривен </t>
  </si>
  <si>
    <t>Апартамент № А-1</t>
  </si>
  <si>
    <t>сутерен</t>
  </si>
  <si>
    <t>№ А-17</t>
  </si>
  <si>
    <t>№ Б-2</t>
  </si>
  <si>
    <t>№ Б-7</t>
  </si>
  <si>
    <t>Апартамент № Б-17</t>
  </si>
  <si>
    <t>Ателие № Б-1</t>
  </si>
  <si>
    <t>№ Б-21</t>
  </si>
  <si>
    <t>Подземно паркомясто №8</t>
  </si>
  <si>
    <t>Подземно паркомясто №9</t>
  </si>
  <si>
    <t>Подземно паркомясто №10</t>
  </si>
  <si>
    <t>Подземно паркомясто №11</t>
  </si>
  <si>
    <t>Подземно паркомясто №13</t>
  </si>
  <si>
    <t>Подземно паркомясто №14</t>
  </si>
  <si>
    <t>Подземно паркомясто №16</t>
  </si>
  <si>
    <t>Подземно паркомясто №17</t>
  </si>
  <si>
    <t>Подземно паркомясто №18</t>
  </si>
  <si>
    <t>Подземно паркомясто №19</t>
  </si>
  <si>
    <t>Подземно паркомясто №20</t>
  </si>
  <si>
    <t>Площ тераси</t>
  </si>
  <si>
    <t>І и ІІ п.п.етажи</t>
  </si>
  <si>
    <t>F4 /кв.м./</t>
  </si>
  <si>
    <t>по</t>
  </si>
  <si>
    <t>ред</t>
  </si>
  <si>
    <t>Цена</t>
  </si>
  <si>
    <t>Статус</t>
  </si>
  <si>
    <t>Евро</t>
  </si>
  <si>
    <t>подземен гараж №19</t>
  </si>
  <si>
    <t>F1+F4</t>
  </si>
  <si>
    <t>партер и сутерен</t>
  </si>
  <si>
    <t>ЦЕНОВА ЛИСТА И НАЛИЧНОСТИ</t>
  </si>
  <si>
    <t>PRICE LIST OF THE AVAILABLE APARTMENTS</t>
  </si>
  <si>
    <t>Rainbow Residential Complex</t>
  </si>
  <si>
    <t>І. Grey Building, entrance A- in regulation ІІІ-511, square 8-а</t>
  </si>
  <si>
    <t>Floor</t>
  </si>
  <si>
    <t>Property</t>
  </si>
  <si>
    <t>Build-up Area</t>
  </si>
  <si>
    <t>Basement</t>
  </si>
  <si>
    <t>Roof balconies</t>
  </si>
  <si>
    <t>Common parts</t>
  </si>
  <si>
    <t>Total</t>
  </si>
  <si>
    <t>Price</t>
  </si>
  <si>
    <t>Status</t>
  </si>
  <si>
    <t>І и ІІ roof levels</t>
  </si>
  <si>
    <t>in %</t>
  </si>
  <si>
    <t>in EUR</t>
  </si>
  <si>
    <t>F1 /sq.m./</t>
  </si>
  <si>
    <t>F2 /sq.m./</t>
  </si>
  <si>
    <t>F3  /sq.m./</t>
  </si>
  <si>
    <t>F4 /sq.m./</t>
  </si>
  <si>
    <t>ground</t>
  </si>
  <si>
    <t>first</t>
  </si>
  <si>
    <t>Apartment № А-1</t>
  </si>
  <si>
    <t>second</t>
  </si>
  <si>
    <t>forth</t>
  </si>
  <si>
    <t>first roof level</t>
  </si>
  <si>
    <t>ІІІ. Underground parking places in Grey-Pink building, in regulation, square 8-а</t>
  </si>
  <si>
    <t>underground</t>
  </si>
  <si>
    <t>Undergorund garrage №4</t>
  </si>
  <si>
    <t>Undergorund garrage №8</t>
  </si>
  <si>
    <t>Undergorund garrage №9</t>
  </si>
  <si>
    <t>Undergorund garrage №10</t>
  </si>
  <si>
    <t>Undergorund garrage №11</t>
  </si>
  <si>
    <t>Undergorund garrage №13</t>
  </si>
  <si>
    <t>Undergorund garrage №14</t>
  </si>
  <si>
    <t>Undergorund garrage №16</t>
  </si>
  <si>
    <t>Undergorund garrage №17</t>
  </si>
  <si>
    <t>Undergorund garrage №18</t>
  </si>
  <si>
    <t>Undergorund garrage №19</t>
  </si>
  <si>
    <t>Undergorund garrage №20</t>
  </si>
  <si>
    <t>ІV.Yellow Building, entrance B, in regulation І-1059, square 8-b</t>
  </si>
  <si>
    <t>underground &amp; ground</t>
  </si>
  <si>
    <t>Apartment № B-2</t>
  </si>
  <si>
    <t>Apartment № B-17</t>
  </si>
  <si>
    <t>Studio № B-1</t>
  </si>
  <si>
    <t>ІІ. Pink Building, entrance Б- in regulation ІІІ-511, square 8-а</t>
  </si>
  <si>
    <t>Studio № A-2</t>
  </si>
  <si>
    <t>№Б-17</t>
  </si>
  <si>
    <t>№ B-2</t>
  </si>
  <si>
    <t>№ B-17</t>
  </si>
  <si>
    <t>№ B-21</t>
  </si>
  <si>
    <t>Ателие № А-2</t>
  </si>
  <si>
    <t>Дневна с кухненски бокс и трапезария, две спални, баня с тоалетна, тоалетна, входно антре и три тераси</t>
  </si>
  <si>
    <t>Дневна с кухненски бокс и трапезария, две спални, баня с тоалетна, тоалетна, входно антре и две тераси</t>
  </si>
  <si>
    <t>Дневна с кухненски бокс и трапезария, две спални, баня с тоалетна, тоалетна, входно антре и две тераси.</t>
  </si>
  <si>
    <t>Дневна с кухненски бокс и трапезария, спалня, баня с тоалетна, входно антре и покривна тераса.</t>
  </si>
  <si>
    <t>Описание</t>
  </si>
  <si>
    <t>Изложение</t>
  </si>
  <si>
    <t>изток, запад и юг</t>
  </si>
  <si>
    <t>изток, запад и север</t>
  </si>
  <si>
    <t>запад и север</t>
  </si>
  <si>
    <t>Магазин № Б-2</t>
  </si>
  <si>
    <t>Магазин № А-1</t>
  </si>
  <si>
    <t>Магазин № А-4</t>
  </si>
  <si>
    <t>Shop № А-4</t>
  </si>
  <si>
    <t>Shop № B-2</t>
  </si>
  <si>
    <t>Shop № А-1</t>
  </si>
  <si>
    <t>Дневна с кухненски бокс и трапезария, спалнs, баня с тоалетна,, входно антре и тераса</t>
  </si>
  <si>
    <t>изток, север</t>
  </si>
  <si>
    <t>изток</t>
  </si>
  <si>
    <t xml:space="preserve">търговско помещение, склад и санитарен възел </t>
  </si>
  <si>
    <t>партер-търговско помещение, санитарен възел, склад и стълби към сутерена; сутерен- общо помещение</t>
  </si>
  <si>
    <t xml:space="preserve">търговско помещение и санитарен възел </t>
  </si>
  <si>
    <t>север и  запад</t>
  </si>
  <si>
    <t>Дневна с кухненски бокс и трапезария, спалня, кабинет,  баня с тоалетна,  входно антре и две тераси</t>
  </si>
  <si>
    <t>Подземно паркомясто №4</t>
  </si>
  <si>
    <t>ІV.Сграда № 5 - вх.А /жълта сграда/ в УПИ І-1059 от кв.8-б    етап ДОВЪРШИТЕЛНИ РАБОТИ</t>
  </si>
  <si>
    <t>№ А-15</t>
  </si>
  <si>
    <t>Апартамент № А-15</t>
  </si>
  <si>
    <t>Апартамент № Б-4</t>
  </si>
  <si>
    <t>№ Б-17</t>
  </si>
  <si>
    <t>Дневна с кухненски бокс и трапезария,  две спални, баня с тоалетна, тоалетна, коридор и две тераси</t>
  </si>
  <si>
    <t xml:space="preserve">изток , юг  и  запад </t>
  </si>
  <si>
    <t>Apartment № А-15</t>
  </si>
  <si>
    <t>Apartment № Б-4</t>
  </si>
  <si>
    <t>Застр.площадь</t>
  </si>
  <si>
    <t>Квартира</t>
  </si>
  <si>
    <t>Этаж</t>
  </si>
  <si>
    <t>Подвал</t>
  </si>
  <si>
    <t>Балкон- площадь</t>
  </si>
  <si>
    <t>І и ІІ п.п.этажи</t>
  </si>
  <si>
    <t>Общая стоимость</t>
  </si>
  <si>
    <t>Общая площадь</t>
  </si>
  <si>
    <t>ЛИСТ ЦЕН наличных квартир</t>
  </si>
  <si>
    <t>ЖИЛОЙ КОМПЛЕКС "РАДУГА" / гр.София/</t>
  </si>
  <si>
    <t>первый</t>
  </si>
  <si>
    <t>четвертой</t>
  </si>
  <si>
    <t>Квартира № А-1</t>
  </si>
  <si>
    <t>Кваритра № А-15</t>
  </si>
  <si>
    <t>пятый</t>
  </si>
  <si>
    <t>Квартира № Б-2</t>
  </si>
  <si>
    <t>Квартира № Б-17</t>
  </si>
  <si>
    <t>Студио № Б-1</t>
  </si>
  <si>
    <t>паркоместо №4</t>
  </si>
  <si>
    <t>паркоместо №8</t>
  </si>
  <si>
    <t>паркоместо №9</t>
  </si>
  <si>
    <t>паркоместо №10</t>
  </si>
  <si>
    <t>паркоместо №13</t>
  </si>
  <si>
    <t>паркоместо №14</t>
  </si>
  <si>
    <t>паркоместо №16</t>
  </si>
  <si>
    <t>паркоместо №17</t>
  </si>
  <si>
    <t>паркоместо №18</t>
  </si>
  <si>
    <t>паркоместо №19</t>
  </si>
  <si>
    <t>паркоместо №20</t>
  </si>
  <si>
    <t>паркоместо №11</t>
  </si>
  <si>
    <t>Квартира № Б-4</t>
  </si>
  <si>
    <t>Студио № А-2</t>
  </si>
  <si>
    <t xml:space="preserve">цокольный </t>
  </si>
  <si>
    <t>І. Сграда № 7 - вх.А /сива сграда/ в УПИ ІІІ-511 от кв.8-а- етап V плоча</t>
  </si>
  <si>
    <t>ІІ. Сграда № 8 - вх.Б /розовата сграда/ в УПИ ІІІ-511 от кв.8-а-  етап V плоча</t>
  </si>
  <si>
    <t>ІІІ. Подземни гаражи и паркоместа в УПИ ІІІ-511 от кв.8-а-   етап V плоча</t>
  </si>
  <si>
    <t>І. Сграда № 7 - вх.А /сива сграда/ в УПИ ІІІ-511 от кв.8-а-          етап V плоча</t>
  </si>
  <si>
    <t>ІІ. Сграда № 8 - вх.Б /розовата сграда/ в УПИ ІІІ-511 от кв.8-а-      етап V плоча</t>
  </si>
  <si>
    <t>ІІІ. Подземни гаражи и паркоместа в УПИ ІІІ-511 от кв.8-а-           етап V плоча</t>
  </si>
  <si>
    <t>І. Жилой дом № 7 - вх.А /сирый дом/ в УПИ ІІІ-511 от кв.8-а-          этап ІV этаж</t>
  </si>
  <si>
    <t>ІІ. Жилой дом № 8 - вх.Б /розовый дом/ в УПИ ІІІ-511 от кв.8-а-       этап ІV этаж</t>
  </si>
  <si>
    <t>ІІІ. ПОДЗЕМНЬIЙ ГАРАЖ  в УПИ ІІІ-511 от кв.8-а-           этап ІV этаж</t>
  </si>
  <si>
    <t xml:space="preserve">ІV. Жилой дом № 5 - вх.А /желтый дом/ в УПИ І-1059 от кв.8-б    </t>
  </si>
  <si>
    <t>резервиран</t>
  </si>
  <si>
    <t>трети</t>
  </si>
  <si>
    <t>Апартамент № Б-12</t>
  </si>
  <si>
    <t>№Б-12</t>
  </si>
  <si>
    <t>Апартамент № А-9</t>
  </si>
  <si>
    <t>№ А-33</t>
  </si>
  <si>
    <t>V.Сграда № 6 - вх.Б /зелена сграда/ в УПИ І-1059 от кв.8-б    етап ДОВЪРШИТЕЛНИ РАБОТИ</t>
  </si>
  <si>
    <t>Апартамент № Б-11</t>
  </si>
  <si>
    <t>№ Б-11</t>
  </si>
  <si>
    <t>VІ. Сграда № 3 - вх.Б /червената сграда/ в УПИ ХХVІІ-422 от кв.8      етап Акт 15</t>
  </si>
  <si>
    <t>VІІ.Сграда № 4 - вх.А /оранжева сграда/ в УПИ ХХVІ-422 от кв.8      етап  Акт 15</t>
  </si>
  <si>
    <t>VІІІ.Сграда № 2- вх.А /виолетова сграда/ в УПИ ІІ-422 от кв.8-б    етап  Акт 15</t>
  </si>
  <si>
    <t>изток, запад</t>
  </si>
  <si>
    <t xml:space="preserve">юг  и  запад </t>
  </si>
  <si>
    <t>VІІ.Сграда № 4 - вх.А /оранжева сграда/ в УПИ ХХVІ-422 от кв.8      етап Акт 15</t>
  </si>
  <si>
    <t>VІІІ.Сграда № 2- вх.А /виолетова сграда/ в УПИ ІІ-422 от кв.8-б    етап Акт 15</t>
  </si>
  <si>
    <t>third</t>
  </si>
  <si>
    <t>Apartment № B-12</t>
  </si>
  <si>
    <t>№ B-12</t>
  </si>
  <si>
    <t>Apartment A-9</t>
  </si>
  <si>
    <t>V.Green Building, entrance B, in regulation І-1059, square 8-b</t>
  </si>
  <si>
    <t>Apartment B-11</t>
  </si>
  <si>
    <t>№ B-11</t>
  </si>
  <si>
    <t>VI.Red Building, entrance B, in regulation ХХVІІ-422, square 8</t>
  </si>
  <si>
    <t>VII.Orrange Building, entrance A, in regulation ХХVІ-422, square 8</t>
  </si>
  <si>
    <t>VІII. Violet Building, entrance A, in regulation  ІІ-422 square 8-b</t>
  </si>
  <si>
    <t>третий</t>
  </si>
  <si>
    <t>Квартира № Б-12</t>
  </si>
  <si>
    <t>reserved</t>
  </si>
  <si>
    <t>Квартира № А-9</t>
  </si>
  <si>
    <t xml:space="preserve">V. Жилой дом № 6 - вх.А /зеленый дом/ в УПИ І-1059 от кв.8-б    </t>
  </si>
  <si>
    <t>Квартира № Б-11</t>
  </si>
  <si>
    <t>VІ. Жилой дом № 3 - вх.Б /красный дом/ в УПИ ХХVІІ-422 от кв.8      этап Акт 15</t>
  </si>
  <si>
    <t>VІІ. Жилой дом № 4 - вх.А /оранжевый дом/ в УПИ ХХVІ-422 от кв.8      этап  Акт 15</t>
  </si>
  <si>
    <t>VІІІ.Жилой дом № 2- вх.А /виолетовый дом/ в УПИ ІІ-422 от кв.8-б    этап  Акт 15</t>
  </si>
  <si>
    <t>Подземен гараж № 12</t>
  </si>
  <si>
    <t>Подземен гараж № 13</t>
  </si>
  <si>
    <t>Подземен гараж № 15</t>
  </si>
  <si>
    <t>Undergorund garrage № 12</t>
  </si>
  <si>
    <t>Undergorund garrage № 13</t>
  </si>
  <si>
    <t>Undergorund garrage № 15</t>
  </si>
  <si>
    <t>паркоместо № 12</t>
  </si>
  <si>
    <t>паркоместо № 13</t>
  </si>
  <si>
    <t>паркоместо № 15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</si>
</sst>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3" borderId="7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6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164" fontId="4" fillId="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3" borderId="8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2" fontId="4" fillId="3" borderId="8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3" borderId="17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64" fontId="4" fillId="3" borderId="13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2" fontId="7" fillId="0" borderId="8" xfId="0" applyNumberFormat="1" applyFont="1" applyBorder="1" applyAlignment="1">
      <alignment wrapText="1"/>
    </xf>
    <xf numFmtId="2" fontId="7" fillId="0" borderId="13" xfId="0" applyNumberFormat="1" applyFont="1" applyBorder="1" applyAlignment="1">
      <alignment wrapText="1"/>
    </xf>
    <xf numFmtId="0" fontId="8" fillId="0" borderId="8" xfId="0" applyFont="1" applyBorder="1" applyAlignment="1">
      <alignment/>
    </xf>
    <xf numFmtId="2" fontId="4" fillId="0" borderId="8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9" fillId="0" borderId="8" xfId="0" applyFont="1" applyBorder="1" applyAlignment="1">
      <alignment/>
    </xf>
    <xf numFmtId="2" fontId="9" fillId="0" borderId="8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164" fontId="9" fillId="3" borderId="8" xfId="0" applyNumberFormat="1" applyFont="1" applyFill="1" applyBorder="1" applyAlignment="1">
      <alignment/>
    </xf>
    <xf numFmtId="2" fontId="9" fillId="0" borderId="6" xfId="0" applyNumberFormat="1" applyFont="1" applyBorder="1" applyAlignment="1">
      <alignment/>
    </xf>
    <xf numFmtId="164" fontId="9" fillId="3" borderId="6" xfId="0" applyNumberFormat="1" applyFont="1" applyFill="1" applyBorder="1" applyAlignment="1">
      <alignment/>
    </xf>
    <xf numFmtId="2" fontId="9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2" fontId="4" fillId="0" borderId="18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2" fontId="9" fillId="0" borderId="6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vertical="center" wrapText="1"/>
    </xf>
    <xf numFmtId="0" fontId="10" fillId="0" borderId="8" xfId="0" applyFont="1" applyFill="1" applyBorder="1" applyAlignment="1">
      <alignment/>
    </xf>
    <xf numFmtId="2" fontId="4" fillId="0" borderId="4" xfId="0" applyNumberFormat="1" applyFont="1" applyBorder="1" applyAlignment="1">
      <alignment/>
    </xf>
    <xf numFmtId="2" fontId="7" fillId="0" borderId="19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0" fontId="9" fillId="0" borderId="6" xfId="0" applyFont="1" applyFill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18" xfId="0" applyFont="1" applyBorder="1" applyAlignment="1">
      <alignment/>
    </xf>
    <xf numFmtId="0" fontId="4" fillId="2" borderId="13" xfId="0" applyFont="1" applyFill="1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0" fontId="0" fillId="4" borderId="21" xfId="0" applyFill="1" applyBorder="1" applyAlignment="1">
      <alignment/>
    </xf>
    <xf numFmtId="2" fontId="7" fillId="0" borderId="6" xfId="0" applyNumberFormat="1" applyFont="1" applyFill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vertical="center" wrapText="1"/>
    </xf>
    <xf numFmtId="0" fontId="3" fillId="4" borderId="25" xfId="0" applyFont="1" applyFill="1" applyBorder="1" applyAlignment="1">
      <alignment/>
    </xf>
    <xf numFmtId="0" fontId="3" fillId="4" borderId="26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2" fontId="9" fillId="0" borderId="11" xfId="0" applyNumberFormat="1" applyFont="1" applyBorder="1" applyAlignment="1">
      <alignment/>
    </xf>
    <xf numFmtId="0" fontId="4" fillId="0" borderId="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workbookViewId="0" topLeftCell="A16">
      <selection activeCell="D48" sqref="D48"/>
    </sheetView>
  </sheetViews>
  <sheetFormatPr defaultColWidth="9.140625" defaultRowHeight="12.75"/>
  <cols>
    <col min="1" max="1" width="4.140625" style="0" customWidth="1"/>
    <col min="2" max="2" width="19.140625" style="0" bestFit="1" customWidth="1"/>
    <col min="3" max="3" width="27.140625" style="0" customWidth="1"/>
    <col min="4" max="4" width="11.28125" style="0" customWidth="1"/>
    <col min="5" max="5" width="8.7109375" style="0" customWidth="1"/>
    <col min="6" max="6" width="8.140625" style="0" customWidth="1"/>
    <col min="7" max="7" width="14.7109375" style="0" bestFit="1" customWidth="1"/>
    <col min="8" max="8" width="14.00390625" style="0" customWidth="1"/>
    <col min="9" max="9" width="9.421875" style="0" customWidth="1"/>
    <col min="10" max="10" width="10.28125" style="0" customWidth="1"/>
    <col min="11" max="11" width="12.57421875" style="0" bestFit="1" customWidth="1"/>
    <col min="12" max="12" width="12.7109375" style="0" bestFit="1" customWidth="1"/>
    <col min="14" max="14" width="9.8515625" style="0" bestFit="1" customWidth="1"/>
    <col min="16" max="16" width="9.8515625" style="0" bestFit="1" customWidth="1"/>
  </cols>
  <sheetData>
    <row r="1" spans="1:10" ht="20.25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36"/>
    </row>
    <row r="2" spans="1:10" ht="15.7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"/>
    </row>
    <row r="3" spans="1:12" ht="9.7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9.5" thickBot="1" thickTop="1">
      <c r="A4" s="139" t="s">
        <v>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29.25" thickTop="1">
      <c r="A5" s="29" t="s">
        <v>1</v>
      </c>
      <c r="B5" s="30" t="s">
        <v>54</v>
      </c>
      <c r="C5" s="30" t="s">
        <v>55</v>
      </c>
      <c r="D5" s="145" t="s">
        <v>56</v>
      </c>
      <c r="E5" s="145" t="s">
        <v>57</v>
      </c>
      <c r="F5" s="46" t="s">
        <v>57</v>
      </c>
      <c r="G5" s="45" t="s">
        <v>58</v>
      </c>
      <c r="H5" s="49" t="s">
        <v>59</v>
      </c>
      <c r="I5" s="49" t="s">
        <v>59</v>
      </c>
      <c r="J5" s="49" t="s">
        <v>60</v>
      </c>
      <c r="K5" s="49" t="s">
        <v>61</v>
      </c>
      <c r="L5" s="49" t="s">
        <v>62</v>
      </c>
    </row>
    <row r="6" spans="1:12" ht="14.25">
      <c r="A6" s="29"/>
      <c r="B6" s="30"/>
      <c r="C6" s="30"/>
      <c r="D6" s="146"/>
      <c r="E6" s="146"/>
      <c r="F6" s="45"/>
      <c r="G6" s="46" t="s">
        <v>63</v>
      </c>
      <c r="H6" s="46" t="s">
        <v>64</v>
      </c>
      <c r="I6" s="46"/>
      <c r="J6" s="46"/>
      <c r="K6" s="46" t="s">
        <v>65</v>
      </c>
      <c r="L6" s="46"/>
    </row>
    <row r="7" spans="1:12" ht="29.25" thickBot="1">
      <c r="A7" s="32"/>
      <c r="B7" s="33"/>
      <c r="C7" s="33"/>
      <c r="D7" s="33" t="s">
        <v>66</v>
      </c>
      <c r="E7" s="33" t="s">
        <v>1</v>
      </c>
      <c r="F7" s="47" t="s">
        <v>67</v>
      </c>
      <c r="G7" s="47" t="s">
        <v>68</v>
      </c>
      <c r="H7" s="50"/>
      <c r="I7" s="50" t="s">
        <v>69</v>
      </c>
      <c r="J7" s="50" t="s">
        <v>48</v>
      </c>
      <c r="K7" s="50"/>
      <c r="L7" s="50"/>
    </row>
    <row r="8" spans="1:12" ht="15" thickTop="1">
      <c r="A8" s="10">
        <v>1</v>
      </c>
      <c r="B8" s="15" t="s">
        <v>71</v>
      </c>
      <c r="C8" s="43" t="s">
        <v>72</v>
      </c>
      <c r="D8" s="20">
        <v>117.54</v>
      </c>
      <c r="E8" s="56" t="s">
        <v>22</v>
      </c>
      <c r="F8" s="58">
        <v>5.42</v>
      </c>
      <c r="G8" s="101"/>
      <c r="H8" s="102">
        <v>5.196</v>
      </c>
      <c r="I8" s="20">
        <v>24.06</v>
      </c>
      <c r="J8" s="20">
        <f>D8+I8</f>
        <v>141.6</v>
      </c>
      <c r="K8" s="105">
        <f>J8*880+F8*300</f>
        <v>126234</v>
      </c>
      <c r="L8" s="13"/>
    </row>
    <row r="9" spans="1:12" ht="15" thickBot="1">
      <c r="A9" s="19">
        <v>2</v>
      </c>
      <c r="B9" s="15" t="s">
        <v>74</v>
      </c>
      <c r="C9" s="16" t="s">
        <v>133</v>
      </c>
      <c r="D9" s="17">
        <v>65.9</v>
      </c>
      <c r="E9" s="15" t="s">
        <v>127</v>
      </c>
      <c r="F9" s="18">
        <v>6.56</v>
      </c>
      <c r="G9" s="11"/>
      <c r="H9" s="12">
        <v>2.914</v>
      </c>
      <c r="I9" s="17">
        <v>13.49</v>
      </c>
      <c r="J9" s="17">
        <f>D9+I9</f>
        <v>79.39</v>
      </c>
      <c r="K9" s="13">
        <f>J9*1080+F9*300</f>
        <v>87709.2</v>
      </c>
      <c r="L9" s="116"/>
    </row>
    <row r="10" spans="1:12" ht="19.5" thickBot="1" thickTop="1">
      <c r="A10" s="139" t="s">
        <v>95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2"/>
    </row>
    <row r="11" spans="1:12" ht="15" thickTop="1">
      <c r="A11" s="10">
        <v>1</v>
      </c>
      <c r="B11" s="15" t="s">
        <v>71</v>
      </c>
      <c r="C11" s="43" t="s">
        <v>92</v>
      </c>
      <c r="D11" s="17">
        <v>119.18</v>
      </c>
      <c r="E11" s="15" t="s">
        <v>98</v>
      </c>
      <c r="F11" s="18">
        <v>6.66</v>
      </c>
      <c r="G11" s="11"/>
      <c r="H11" s="12">
        <v>5.265</v>
      </c>
      <c r="I11" s="13">
        <v>24.38</v>
      </c>
      <c r="J11" s="13">
        <f>D11+I11</f>
        <v>143.56</v>
      </c>
      <c r="K11" s="13">
        <f>J11*880+F11*300</f>
        <v>128330.8</v>
      </c>
      <c r="L11" s="13"/>
    </row>
    <row r="12" spans="1:12" ht="14.25">
      <c r="A12" s="10">
        <v>2</v>
      </c>
      <c r="B12" s="15" t="s">
        <v>194</v>
      </c>
      <c r="C12" s="43" t="s">
        <v>195</v>
      </c>
      <c r="D12" s="17">
        <v>119.18</v>
      </c>
      <c r="E12" s="21" t="s">
        <v>196</v>
      </c>
      <c r="F12" s="22">
        <v>5.73</v>
      </c>
      <c r="G12" s="11"/>
      <c r="H12" s="12">
        <v>5.265</v>
      </c>
      <c r="I12" s="13">
        <v>24.38</v>
      </c>
      <c r="J12" s="13">
        <f>D12+I12</f>
        <v>143.56</v>
      </c>
      <c r="K12" s="13">
        <f>J12*880+F12*300</f>
        <v>128051.8</v>
      </c>
      <c r="L12" s="13"/>
    </row>
    <row r="13" spans="1:12" ht="14.25">
      <c r="A13" s="10">
        <v>3</v>
      </c>
      <c r="B13" s="15" t="s">
        <v>74</v>
      </c>
      <c r="C13" s="43" t="s">
        <v>93</v>
      </c>
      <c r="D13" s="17">
        <v>119.18</v>
      </c>
      <c r="E13" s="21" t="s">
        <v>99</v>
      </c>
      <c r="F13" s="22">
        <v>5.56</v>
      </c>
      <c r="G13" s="11"/>
      <c r="H13" s="12">
        <v>5.265</v>
      </c>
      <c r="I13" s="13">
        <v>24.38</v>
      </c>
      <c r="J13" s="13">
        <f>D13+I13</f>
        <v>143.56</v>
      </c>
      <c r="K13" s="13">
        <f>J13*880+F13*300</f>
        <v>128000.8</v>
      </c>
      <c r="L13" s="13"/>
    </row>
    <row r="14" spans="1:12" ht="15" thickBot="1">
      <c r="A14" s="10">
        <v>4</v>
      </c>
      <c r="B14" s="15" t="s">
        <v>75</v>
      </c>
      <c r="C14" s="43" t="s">
        <v>94</v>
      </c>
      <c r="D14" s="17">
        <v>67.31</v>
      </c>
      <c r="E14" s="21" t="s">
        <v>100</v>
      </c>
      <c r="F14" s="22">
        <v>5.42</v>
      </c>
      <c r="G14" s="24">
        <v>30.54</v>
      </c>
      <c r="H14" s="12">
        <v>2.973</v>
      </c>
      <c r="I14" s="13">
        <v>13.77</v>
      </c>
      <c r="J14" s="13">
        <f>D14+I14</f>
        <v>81.08</v>
      </c>
      <c r="K14" s="24">
        <f>J14*880+F14*300+G14*500</f>
        <v>88246.4</v>
      </c>
      <c r="L14" s="13"/>
    </row>
    <row r="15" spans="1:12" ht="19.5" thickBot="1" thickTop="1">
      <c r="A15" s="139" t="s">
        <v>76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2" ht="15" thickTop="1">
      <c r="A16" s="14">
        <v>1</v>
      </c>
      <c r="B16" s="21" t="s">
        <v>77</v>
      </c>
      <c r="C16" s="43" t="s">
        <v>78</v>
      </c>
      <c r="D16" s="26">
        <v>18.12</v>
      </c>
      <c r="E16" s="21"/>
      <c r="F16" s="21"/>
      <c r="G16" s="28"/>
      <c r="H16" s="27">
        <v>3.414</v>
      </c>
      <c r="I16" s="17">
        <v>15.75</v>
      </c>
      <c r="J16" s="13">
        <f aca="true" t="shared" si="0" ref="J16:J26">D16+I16</f>
        <v>33.870000000000005</v>
      </c>
      <c r="K16" s="17">
        <v>7000</v>
      </c>
      <c r="L16" s="17"/>
    </row>
    <row r="17" spans="1:12" ht="14.25">
      <c r="A17" s="10">
        <v>2</v>
      </c>
      <c r="B17" s="21" t="s">
        <v>77</v>
      </c>
      <c r="C17" s="43" t="s">
        <v>79</v>
      </c>
      <c r="D17" s="26">
        <v>18.12</v>
      </c>
      <c r="E17" s="21"/>
      <c r="F17" s="21"/>
      <c r="G17" s="28"/>
      <c r="H17" s="27">
        <v>3.414</v>
      </c>
      <c r="I17" s="17">
        <v>15.75</v>
      </c>
      <c r="J17" s="13">
        <f t="shared" si="0"/>
        <v>33.870000000000005</v>
      </c>
      <c r="K17" s="17">
        <v>7000</v>
      </c>
      <c r="L17" s="17"/>
    </row>
    <row r="18" spans="1:12" ht="14.25">
      <c r="A18" s="14">
        <v>3</v>
      </c>
      <c r="B18" s="21" t="s">
        <v>77</v>
      </c>
      <c r="C18" s="43" t="s">
        <v>80</v>
      </c>
      <c r="D18" s="26">
        <v>18.12</v>
      </c>
      <c r="E18" s="21"/>
      <c r="F18" s="21"/>
      <c r="G18" s="28"/>
      <c r="H18" s="27">
        <v>3.414</v>
      </c>
      <c r="I18" s="17">
        <v>15.75</v>
      </c>
      <c r="J18" s="13">
        <f t="shared" si="0"/>
        <v>33.870000000000005</v>
      </c>
      <c r="K18" s="17">
        <v>7000</v>
      </c>
      <c r="L18" s="17"/>
    </row>
    <row r="19" spans="1:12" ht="14.25">
      <c r="A19" s="10">
        <v>4</v>
      </c>
      <c r="B19" s="21" t="s">
        <v>77</v>
      </c>
      <c r="C19" s="43" t="s">
        <v>81</v>
      </c>
      <c r="D19" s="26">
        <v>18.12</v>
      </c>
      <c r="E19" s="21"/>
      <c r="F19" s="21"/>
      <c r="G19" s="28"/>
      <c r="H19" s="27">
        <v>3.414</v>
      </c>
      <c r="I19" s="17">
        <v>15.75</v>
      </c>
      <c r="J19" s="13">
        <f t="shared" si="0"/>
        <v>33.870000000000005</v>
      </c>
      <c r="K19" s="17">
        <v>7000</v>
      </c>
      <c r="L19" s="17"/>
    </row>
    <row r="20" spans="1:12" ht="14.25">
      <c r="A20" s="10">
        <v>5</v>
      </c>
      <c r="B20" s="21" t="s">
        <v>77</v>
      </c>
      <c r="C20" s="43" t="s">
        <v>83</v>
      </c>
      <c r="D20" s="26">
        <v>18.12</v>
      </c>
      <c r="E20" s="21"/>
      <c r="F20" s="21"/>
      <c r="G20" s="28"/>
      <c r="H20" s="27">
        <v>3.414</v>
      </c>
      <c r="I20" s="17">
        <v>15.75</v>
      </c>
      <c r="J20" s="13">
        <f t="shared" si="0"/>
        <v>33.870000000000005</v>
      </c>
      <c r="K20" s="17">
        <v>7000</v>
      </c>
      <c r="L20" s="17"/>
    </row>
    <row r="21" spans="1:12" ht="14.25">
      <c r="A21" s="14">
        <v>6</v>
      </c>
      <c r="B21" s="21" t="s">
        <v>77</v>
      </c>
      <c r="C21" s="43" t="s">
        <v>84</v>
      </c>
      <c r="D21" s="26">
        <v>18.12</v>
      </c>
      <c r="E21" s="21"/>
      <c r="F21" s="21"/>
      <c r="G21" s="28"/>
      <c r="H21" s="27">
        <v>3.414</v>
      </c>
      <c r="I21" s="17">
        <v>15.75</v>
      </c>
      <c r="J21" s="13">
        <f t="shared" si="0"/>
        <v>33.870000000000005</v>
      </c>
      <c r="K21" s="17">
        <v>7000</v>
      </c>
      <c r="L21" s="17"/>
    </row>
    <row r="22" spans="1:12" ht="14.25">
      <c r="A22" s="14">
        <v>8</v>
      </c>
      <c r="B22" s="11" t="s">
        <v>77</v>
      </c>
      <c r="C22" s="43" t="s">
        <v>85</v>
      </c>
      <c r="D22" s="26">
        <v>18.12</v>
      </c>
      <c r="E22" s="21"/>
      <c r="F22" s="21"/>
      <c r="G22" s="28"/>
      <c r="H22" s="27">
        <v>3.414</v>
      </c>
      <c r="I22" s="17">
        <v>15.75</v>
      </c>
      <c r="J22" s="13">
        <f t="shared" si="0"/>
        <v>33.870000000000005</v>
      </c>
      <c r="K22" s="17">
        <v>7000</v>
      </c>
      <c r="L22" s="17"/>
    </row>
    <row r="23" spans="1:12" ht="14.25">
      <c r="A23" s="10">
        <v>9</v>
      </c>
      <c r="B23" s="21" t="s">
        <v>77</v>
      </c>
      <c r="C23" s="43" t="s">
        <v>86</v>
      </c>
      <c r="D23" s="26">
        <v>18.12</v>
      </c>
      <c r="E23" s="21"/>
      <c r="F23" s="21"/>
      <c r="G23" s="28"/>
      <c r="H23" s="27">
        <v>3.414</v>
      </c>
      <c r="I23" s="17">
        <v>15.75</v>
      </c>
      <c r="J23" s="13">
        <f t="shared" si="0"/>
        <v>33.870000000000005</v>
      </c>
      <c r="K23" s="17">
        <v>7000</v>
      </c>
      <c r="L23" s="17"/>
    </row>
    <row r="24" spans="1:12" ht="14.25">
      <c r="A24" s="14">
        <v>10</v>
      </c>
      <c r="B24" s="21" t="s">
        <v>77</v>
      </c>
      <c r="C24" s="43" t="s">
        <v>87</v>
      </c>
      <c r="D24" s="26">
        <v>18.12</v>
      </c>
      <c r="E24" s="21"/>
      <c r="F24" s="21"/>
      <c r="G24" s="28"/>
      <c r="H24" s="27">
        <v>3.414</v>
      </c>
      <c r="I24" s="17">
        <v>15.75</v>
      </c>
      <c r="J24" s="13">
        <f t="shared" si="0"/>
        <v>33.870000000000005</v>
      </c>
      <c r="K24" s="17">
        <v>7000</v>
      </c>
      <c r="L24" s="17"/>
    </row>
    <row r="25" spans="1:12" ht="14.25">
      <c r="A25" s="10">
        <v>11</v>
      </c>
      <c r="B25" s="11" t="s">
        <v>77</v>
      </c>
      <c r="C25" s="43" t="s">
        <v>88</v>
      </c>
      <c r="D25" s="26">
        <v>18.12</v>
      </c>
      <c r="E25" s="21"/>
      <c r="F25" s="21"/>
      <c r="G25" s="28"/>
      <c r="H25" s="27">
        <v>3.414</v>
      </c>
      <c r="I25" s="17">
        <v>15.75</v>
      </c>
      <c r="J25" s="13">
        <f t="shared" si="0"/>
        <v>33.870000000000005</v>
      </c>
      <c r="K25" s="17">
        <v>7000</v>
      </c>
      <c r="L25" s="17"/>
    </row>
    <row r="26" spans="1:12" ht="14.25">
      <c r="A26" s="14">
        <v>12</v>
      </c>
      <c r="B26" s="11" t="s">
        <v>77</v>
      </c>
      <c r="C26" s="43" t="s">
        <v>89</v>
      </c>
      <c r="D26" s="26">
        <v>18.12</v>
      </c>
      <c r="E26" s="21"/>
      <c r="F26" s="21"/>
      <c r="G26" s="28"/>
      <c r="H26" s="27">
        <v>3.414</v>
      </c>
      <c r="I26" s="17">
        <v>15.75</v>
      </c>
      <c r="J26" s="13">
        <f t="shared" si="0"/>
        <v>33.870000000000005</v>
      </c>
      <c r="K26" s="17">
        <v>7000</v>
      </c>
      <c r="L26" s="17"/>
    </row>
    <row r="27" spans="1:15" ht="16.5" thickBot="1">
      <c r="A27" s="2"/>
      <c r="B27" s="3"/>
      <c r="C27" s="4"/>
      <c r="D27" s="5">
        <f>SUM(D16:D26)</f>
        <v>199.32000000000002</v>
      </c>
      <c r="E27" s="3"/>
      <c r="F27" s="3"/>
      <c r="G27" s="8"/>
      <c r="H27" s="9">
        <f>SUM(H16:H26)</f>
        <v>37.55400000000001</v>
      </c>
      <c r="I27" s="6">
        <f>SUM(I16:I26)</f>
        <v>173.25</v>
      </c>
      <c r="J27" s="6"/>
      <c r="K27" s="6"/>
      <c r="L27" s="6"/>
      <c r="O27" s="40"/>
    </row>
    <row r="28" spans="1:12" ht="25.5" customHeight="1" thickBot="1" thickTop="1">
      <c r="A28" s="139" t="s">
        <v>90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1"/>
    </row>
    <row r="29" spans="1:12" ht="29.25" thickTop="1">
      <c r="A29" s="19">
        <v>1</v>
      </c>
      <c r="B29" s="100" t="s">
        <v>91</v>
      </c>
      <c r="C29" s="98" t="s">
        <v>114</v>
      </c>
      <c r="D29" s="99">
        <v>110.71</v>
      </c>
      <c r="E29" s="11"/>
      <c r="F29" s="11"/>
      <c r="H29" s="12">
        <v>6.11</v>
      </c>
      <c r="I29" s="17">
        <v>18.65</v>
      </c>
      <c r="J29" s="17">
        <f>SUM(D29+I29)</f>
        <v>129.35999999999999</v>
      </c>
      <c r="K29" s="75">
        <f>J29*900</f>
        <v>116423.99999999999</v>
      </c>
      <c r="L29" s="17"/>
    </row>
    <row r="30" spans="1:12" ht="14.25">
      <c r="A30" s="19">
        <v>2</v>
      </c>
      <c r="B30" s="100" t="s">
        <v>194</v>
      </c>
      <c r="C30" s="98" t="s">
        <v>197</v>
      </c>
      <c r="D30" s="17">
        <v>93.31</v>
      </c>
      <c r="E30" s="21" t="s">
        <v>183</v>
      </c>
      <c r="F30" s="22">
        <v>3.87</v>
      </c>
      <c r="H30" s="12">
        <f>SUM(D30/1811.83)*100</f>
        <v>5.150041670576158</v>
      </c>
      <c r="I30" s="13">
        <f>SUM(H30*305.27)/100</f>
        <v>15.721532207767837</v>
      </c>
      <c r="J30" s="127">
        <f>SUM(D30+I30)</f>
        <v>109.03153220776784</v>
      </c>
      <c r="K30" s="128">
        <f>J30*1080+F30*300</f>
        <v>118915.05478438927</v>
      </c>
      <c r="L30" s="17" t="s">
        <v>206</v>
      </c>
    </row>
    <row r="31" spans="1:12" ht="14.25">
      <c r="A31" s="14">
        <v>3</v>
      </c>
      <c r="B31" s="21" t="s">
        <v>77</v>
      </c>
      <c r="C31" s="43" t="s">
        <v>79</v>
      </c>
      <c r="D31" s="26">
        <v>13</v>
      </c>
      <c r="E31" s="21"/>
      <c r="F31" s="21"/>
      <c r="G31" s="28"/>
      <c r="H31" s="27">
        <v>4.279</v>
      </c>
      <c r="I31" s="17">
        <v>14.87</v>
      </c>
      <c r="J31" s="23">
        <f>D31+I31</f>
        <v>27.869999999999997</v>
      </c>
      <c r="K31" s="17">
        <v>7000</v>
      </c>
      <c r="L31" s="17"/>
    </row>
    <row r="32" spans="1:12" ht="14.25">
      <c r="A32" s="14">
        <v>4</v>
      </c>
      <c r="B32" s="21" t="s">
        <v>77</v>
      </c>
      <c r="C32" s="43" t="s">
        <v>80</v>
      </c>
      <c r="D32" s="26">
        <v>13</v>
      </c>
      <c r="E32" s="21"/>
      <c r="F32" s="21"/>
      <c r="G32" s="28"/>
      <c r="H32" s="27">
        <v>4.279</v>
      </c>
      <c r="I32" s="17">
        <v>14.87</v>
      </c>
      <c r="J32" s="23">
        <f>D32+I32</f>
        <v>27.869999999999997</v>
      </c>
      <c r="K32" s="17">
        <v>7000</v>
      </c>
      <c r="L32" s="17"/>
    </row>
    <row r="33" spans="1:12" ht="14.25">
      <c r="A33" s="14">
        <v>5</v>
      </c>
      <c r="B33" s="21" t="s">
        <v>77</v>
      </c>
      <c r="C33" s="43" t="s">
        <v>81</v>
      </c>
      <c r="D33" s="26">
        <v>13</v>
      </c>
      <c r="E33" s="21"/>
      <c r="F33" s="21"/>
      <c r="G33" s="28"/>
      <c r="H33" s="27">
        <v>4.279</v>
      </c>
      <c r="I33" s="17">
        <v>14.87</v>
      </c>
      <c r="J33" s="23">
        <f>D33+I33</f>
        <v>27.869999999999997</v>
      </c>
      <c r="K33" s="17">
        <v>7000</v>
      </c>
      <c r="L33" s="17"/>
    </row>
    <row r="34" spans="1:12" ht="15" thickBot="1">
      <c r="A34" s="14">
        <v>6</v>
      </c>
      <c r="B34" s="21" t="s">
        <v>77</v>
      </c>
      <c r="C34" s="43" t="s">
        <v>82</v>
      </c>
      <c r="D34" s="26">
        <v>13</v>
      </c>
      <c r="E34" s="21"/>
      <c r="F34" s="21"/>
      <c r="G34" s="28"/>
      <c r="H34" s="27">
        <v>4.279</v>
      </c>
      <c r="I34" s="17">
        <v>14.87</v>
      </c>
      <c r="J34" s="23">
        <f>D34+I34</f>
        <v>27.869999999999997</v>
      </c>
      <c r="K34" s="17">
        <v>7000</v>
      </c>
      <c r="L34" s="17"/>
    </row>
    <row r="35" spans="1:12" ht="25.5" customHeight="1" thickBot="1" thickTop="1">
      <c r="A35" s="139" t="s">
        <v>198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1"/>
    </row>
    <row r="36" spans="1:12" ht="15.75" thickBot="1" thickTop="1">
      <c r="A36" s="19">
        <v>1</v>
      </c>
      <c r="B36" s="100" t="s">
        <v>74</v>
      </c>
      <c r="C36" s="98" t="s">
        <v>199</v>
      </c>
      <c r="D36" s="17">
        <v>61.45</v>
      </c>
      <c r="E36" s="15" t="s">
        <v>200</v>
      </c>
      <c r="F36" s="125">
        <v>4.96</v>
      </c>
      <c r="H36" s="12">
        <f>SUM(D36/1197.01)*100</f>
        <v>5.133624614664874</v>
      </c>
      <c r="I36" s="13">
        <f>SUM(H36*296.27)/100</f>
        <v>15.20938964586762</v>
      </c>
      <c r="J36" s="23">
        <f>SUM(D36+I36)</f>
        <v>76.65938964586762</v>
      </c>
      <c r="K36" s="128">
        <f>J36*1080+F36*300</f>
        <v>84280.14081753703</v>
      </c>
      <c r="L36" s="17"/>
    </row>
    <row r="37" spans="1:13" ht="19.5" thickBot="1" thickTop="1">
      <c r="A37" s="139" t="s">
        <v>201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37"/>
    </row>
    <row r="38" spans="1:14" ht="15.75" thickTop="1">
      <c r="A38" s="14">
        <v>1</v>
      </c>
      <c r="B38" s="91" t="s">
        <v>70</v>
      </c>
      <c r="C38" s="92" t="s">
        <v>115</v>
      </c>
      <c r="D38" s="93">
        <v>57.9</v>
      </c>
      <c r="E38" s="91"/>
      <c r="F38" s="91"/>
      <c r="G38" s="51"/>
      <c r="H38" s="83">
        <v>4.558</v>
      </c>
      <c r="I38" s="81">
        <v>13.47</v>
      </c>
      <c r="J38" s="81">
        <f>SUM(D38+I38)</f>
        <v>71.37</v>
      </c>
      <c r="K38" s="86">
        <f>J38*800</f>
        <v>57096</v>
      </c>
      <c r="L38" s="51"/>
      <c r="N38" s="40"/>
    </row>
    <row r="39" spans="1:14" ht="18.75" thickBot="1">
      <c r="A39" s="14">
        <v>2</v>
      </c>
      <c r="B39" s="15" t="s">
        <v>73</v>
      </c>
      <c r="C39" s="80" t="s">
        <v>134</v>
      </c>
      <c r="D39" s="81">
        <v>94.06</v>
      </c>
      <c r="E39" s="82" t="s">
        <v>99</v>
      </c>
      <c r="F39" s="81">
        <v>6.58</v>
      </c>
      <c r="G39" s="51"/>
      <c r="H39" s="83">
        <v>7.404</v>
      </c>
      <c r="I39" s="81">
        <v>21.89</v>
      </c>
      <c r="J39" s="81">
        <f>SUM(D39+I39)</f>
        <v>115.95</v>
      </c>
      <c r="K39" s="86">
        <f>J39*1080+F39*300</f>
        <v>127200</v>
      </c>
      <c r="L39" s="115"/>
      <c r="N39" s="40"/>
    </row>
    <row r="40" spans="1:13" ht="19.5" thickBot="1" thickTop="1">
      <c r="A40" s="139" t="s">
        <v>202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37"/>
    </row>
    <row r="41" spans="1:12" ht="16.5" thickBot="1" thickTop="1">
      <c r="A41" s="14">
        <v>1</v>
      </c>
      <c r="B41" s="91" t="s">
        <v>70</v>
      </c>
      <c r="C41" s="92" t="s">
        <v>116</v>
      </c>
      <c r="D41" s="93">
        <v>72.04</v>
      </c>
      <c r="E41" s="91"/>
      <c r="F41" s="91"/>
      <c r="G41" s="51"/>
      <c r="H41" s="83">
        <v>6.125</v>
      </c>
      <c r="I41" s="81">
        <v>18.23</v>
      </c>
      <c r="J41" s="81">
        <f>SUM(D41+I41)</f>
        <v>90.27000000000001</v>
      </c>
      <c r="K41" s="86">
        <f>J41*800</f>
        <v>72216.00000000001</v>
      </c>
      <c r="L41" s="51"/>
    </row>
    <row r="42" spans="1:12" ht="24.75" customHeight="1" thickBot="1" thickTop="1">
      <c r="A42" s="139" t="s">
        <v>203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1"/>
    </row>
    <row r="43" spans="1:12" s="42" customFormat="1" ht="16.5" customHeight="1" thickTop="1">
      <c r="A43" s="14">
        <v>1</v>
      </c>
      <c r="B43" s="15" t="s">
        <v>75</v>
      </c>
      <c r="C43" s="43" t="s">
        <v>96</v>
      </c>
      <c r="D43" s="54">
        <v>94.9</v>
      </c>
      <c r="E43" s="52"/>
      <c r="F43" s="52"/>
      <c r="G43" s="52"/>
      <c r="H43" s="53">
        <v>5.269</v>
      </c>
      <c r="I43" s="53">
        <v>18.92</v>
      </c>
      <c r="J43" s="53">
        <v>113.82</v>
      </c>
      <c r="K43" s="53">
        <f>J43*880</f>
        <v>100161.59999999999</v>
      </c>
      <c r="L43" s="52"/>
    </row>
    <row r="44" spans="1:12" ht="15">
      <c r="A44" s="153">
        <v>12</v>
      </c>
      <c r="B44" s="21" t="s">
        <v>77</v>
      </c>
      <c r="C44" s="155" t="s">
        <v>216</v>
      </c>
      <c r="D44" s="93">
        <v>15</v>
      </c>
      <c r="E44" s="91"/>
      <c r="F44" s="91"/>
      <c r="G44" s="51"/>
      <c r="H44" s="83">
        <f>SUM(D44/285)*100</f>
        <v>5.263157894736842</v>
      </c>
      <c r="I44" s="81">
        <f>SUM(H44*333.45)/100</f>
        <v>17.549999999999997</v>
      </c>
      <c r="J44" s="154">
        <f>SUM(D44+I44)</f>
        <v>32.55</v>
      </c>
      <c r="K44" s="154">
        <v>7000</v>
      </c>
      <c r="L44" s="154"/>
    </row>
    <row r="45" spans="1:12" ht="15">
      <c r="A45" s="153">
        <v>13</v>
      </c>
      <c r="B45" s="21" t="s">
        <v>77</v>
      </c>
      <c r="C45" s="155" t="s">
        <v>217</v>
      </c>
      <c r="D45" s="93">
        <v>15</v>
      </c>
      <c r="E45" s="91"/>
      <c r="F45" s="91"/>
      <c r="G45" s="51"/>
      <c r="H45" s="83">
        <f>SUM(D45/285)*100</f>
        <v>5.263157894736842</v>
      </c>
      <c r="I45" s="81">
        <f>SUM(H45*333.45)/100</f>
        <v>17.549999999999997</v>
      </c>
      <c r="J45" s="154">
        <f>SUM(D45+I45)</f>
        <v>32.55</v>
      </c>
      <c r="K45" s="154">
        <v>7000</v>
      </c>
      <c r="L45" s="154"/>
    </row>
    <row r="46" spans="1:12" ht="15">
      <c r="A46" s="153">
        <v>15</v>
      </c>
      <c r="B46" s="21" t="s">
        <v>77</v>
      </c>
      <c r="C46" s="155" t="s">
        <v>218</v>
      </c>
      <c r="D46" s="93">
        <v>15</v>
      </c>
      <c r="E46" s="91"/>
      <c r="F46" s="91"/>
      <c r="G46" s="51"/>
      <c r="H46" s="83">
        <f>SUM(D46/285)*100</f>
        <v>5.263157894736842</v>
      </c>
      <c r="I46" s="81">
        <f>SUM(H46*333.45)/100</f>
        <v>17.549999999999997</v>
      </c>
      <c r="J46" s="154">
        <f>SUM(D46+I46)</f>
        <v>32.55</v>
      </c>
      <c r="K46" s="154">
        <v>7000</v>
      </c>
      <c r="L46" s="154"/>
    </row>
  </sheetData>
  <mergeCells count="12">
    <mergeCell ref="A15:L15"/>
    <mergeCell ref="A10:L10"/>
    <mergeCell ref="A4:L4"/>
    <mergeCell ref="A1:I1"/>
    <mergeCell ref="A2:I2"/>
    <mergeCell ref="D5:D6"/>
    <mergeCell ref="E5:E6"/>
    <mergeCell ref="A37:L37"/>
    <mergeCell ref="A28:L28"/>
    <mergeCell ref="A40:L40"/>
    <mergeCell ref="A42:L42"/>
    <mergeCell ref="A35:L35"/>
  </mergeCells>
  <printOptions/>
  <pageMargins left="0" right="0" top="0.03937007874015748" bottom="0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6"/>
  <sheetViews>
    <sheetView tabSelected="1" zoomScale="75" zoomScaleNormal="75" workbookViewId="0" topLeftCell="A1">
      <selection activeCell="I60" sqref="I60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28.421875" style="0" customWidth="1"/>
    <col min="4" max="4" width="12.28125" style="0" customWidth="1"/>
    <col min="5" max="5" width="8.28125" style="0" customWidth="1"/>
    <col min="6" max="6" width="9.421875" style="0" customWidth="1"/>
    <col min="7" max="7" width="10.57421875" style="0" customWidth="1"/>
    <col min="8" max="8" width="8.28125" style="0" customWidth="1"/>
    <col min="9" max="10" width="10.28125" style="0" customWidth="1"/>
    <col min="11" max="11" width="12.57421875" style="0" bestFit="1" customWidth="1"/>
    <col min="12" max="12" width="12.7109375" style="0" bestFit="1" customWidth="1"/>
    <col min="13" max="13" width="9.8515625" style="0" bestFit="1" customWidth="1"/>
    <col min="14" max="14" width="11.00390625" style="0" bestFit="1" customWidth="1"/>
  </cols>
  <sheetData>
    <row r="1" spans="1:11" ht="20.25">
      <c r="A1" s="143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5.75" customHeight="1" thickBot="1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thickBot="1" thickTop="1">
      <c r="A4" s="139" t="s">
        <v>171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29.25" thickTop="1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1" t="s">
        <v>5</v>
      </c>
      <c r="G5" s="45" t="s">
        <v>39</v>
      </c>
      <c r="H5" s="30" t="s">
        <v>6</v>
      </c>
      <c r="I5" s="30" t="s">
        <v>7</v>
      </c>
      <c r="J5" s="30" t="s">
        <v>8</v>
      </c>
      <c r="K5" s="30" t="s">
        <v>44</v>
      </c>
      <c r="L5" s="76" t="s">
        <v>45</v>
      </c>
    </row>
    <row r="6" spans="1:13" ht="28.5">
      <c r="A6" s="29" t="s">
        <v>42</v>
      </c>
      <c r="B6" s="30"/>
      <c r="C6" s="30"/>
      <c r="D6" s="30"/>
      <c r="E6" s="30"/>
      <c r="F6" s="31"/>
      <c r="G6" s="46" t="s">
        <v>40</v>
      </c>
      <c r="H6" s="30" t="s">
        <v>11</v>
      </c>
      <c r="I6" s="30"/>
      <c r="J6" s="30"/>
      <c r="K6" s="30" t="s">
        <v>46</v>
      </c>
      <c r="L6" s="30"/>
      <c r="M6" s="37"/>
    </row>
    <row r="7" spans="1:13" ht="15" thickBot="1">
      <c r="A7" s="32" t="s">
        <v>43</v>
      </c>
      <c r="B7" s="33"/>
      <c r="C7" s="33"/>
      <c r="D7" s="33" t="s">
        <v>9</v>
      </c>
      <c r="E7" s="33" t="s">
        <v>1</v>
      </c>
      <c r="F7" s="34" t="s">
        <v>10</v>
      </c>
      <c r="G7" s="47" t="s">
        <v>12</v>
      </c>
      <c r="H7" s="33"/>
      <c r="I7" s="33" t="s">
        <v>41</v>
      </c>
      <c r="J7" s="33" t="s">
        <v>48</v>
      </c>
      <c r="K7" s="33"/>
      <c r="L7" s="33"/>
      <c r="M7" s="37"/>
    </row>
    <row r="8" spans="1:13" ht="15" thickTop="1">
      <c r="A8" s="10">
        <v>1</v>
      </c>
      <c r="B8" s="60" t="s">
        <v>14</v>
      </c>
      <c r="C8" s="61" t="s">
        <v>20</v>
      </c>
      <c r="D8" s="13">
        <v>117.54</v>
      </c>
      <c r="E8" s="60" t="s">
        <v>22</v>
      </c>
      <c r="F8" s="111">
        <v>5.42</v>
      </c>
      <c r="G8" s="11"/>
      <c r="H8" s="12">
        <v>5.196</v>
      </c>
      <c r="I8" s="13">
        <v>24.06</v>
      </c>
      <c r="J8" s="13">
        <f>D8+I8</f>
        <v>141.6</v>
      </c>
      <c r="K8" s="13">
        <f>J8*880+F8*300</f>
        <v>126234</v>
      </c>
      <c r="L8" s="13"/>
      <c r="M8" s="37"/>
    </row>
    <row r="9" spans="1:13" ht="15" thickBot="1">
      <c r="A9" s="14">
        <v>2</v>
      </c>
      <c r="B9" s="15" t="s">
        <v>18</v>
      </c>
      <c r="C9" s="16" t="s">
        <v>128</v>
      </c>
      <c r="D9" s="17">
        <v>65.9</v>
      </c>
      <c r="E9" s="15" t="s">
        <v>127</v>
      </c>
      <c r="F9" s="18">
        <v>6.56</v>
      </c>
      <c r="G9" s="11"/>
      <c r="H9" s="12">
        <v>2.914</v>
      </c>
      <c r="I9" s="17">
        <v>13.49</v>
      </c>
      <c r="J9" s="17">
        <f>D9+I9</f>
        <v>79.39</v>
      </c>
      <c r="K9" s="13">
        <f>J9*1080+F9*300</f>
        <v>87709.2</v>
      </c>
      <c r="L9" s="13"/>
      <c r="M9" s="122"/>
    </row>
    <row r="10" spans="1:14" ht="19.5" thickBot="1" thickTop="1">
      <c r="A10" s="139" t="s">
        <v>172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37"/>
      <c r="N10" s="40"/>
    </row>
    <row r="11" spans="1:14" ht="15" thickTop="1">
      <c r="A11" s="10">
        <v>1</v>
      </c>
      <c r="B11" s="60" t="s">
        <v>14</v>
      </c>
      <c r="C11" s="61" t="s">
        <v>15</v>
      </c>
      <c r="D11" s="13">
        <v>119.18</v>
      </c>
      <c r="E11" s="60" t="s">
        <v>23</v>
      </c>
      <c r="F11" s="13">
        <v>6.66</v>
      </c>
      <c r="G11" s="11"/>
      <c r="H11" s="12">
        <v>5.265</v>
      </c>
      <c r="I11" s="13">
        <v>24.38</v>
      </c>
      <c r="J11" s="13">
        <f>D11+I11</f>
        <v>143.56</v>
      </c>
      <c r="K11" s="13">
        <f>J11*880+F11*300</f>
        <v>128330.8</v>
      </c>
      <c r="L11" s="105"/>
      <c r="M11" s="37"/>
      <c r="N11" s="40"/>
    </row>
    <row r="12" spans="1:14" ht="14.25">
      <c r="A12" s="14">
        <v>2</v>
      </c>
      <c r="B12" s="60" t="s">
        <v>179</v>
      </c>
      <c r="C12" s="16" t="s">
        <v>180</v>
      </c>
      <c r="D12" s="17">
        <v>119.18</v>
      </c>
      <c r="E12" s="21" t="s">
        <v>181</v>
      </c>
      <c r="F12" s="22">
        <v>5.73</v>
      </c>
      <c r="G12" s="21"/>
      <c r="H12" s="35">
        <v>5.265</v>
      </c>
      <c r="I12" s="17">
        <v>24.38</v>
      </c>
      <c r="J12" s="17">
        <f>D12+I12</f>
        <v>143.56</v>
      </c>
      <c r="K12" s="17">
        <f>J12*880+F12*300</f>
        <v>128051.8</v>
      </c>
      <c r="L12" s="17"/>
      <c r="M12" s="37"/>
      <c r="N12" s="40"/>
    </row>
    <row r="13" spans="1:14" ht="14.25">
      <c r="A13" s="14">
        <v>3</v>
      </c>
      <c r="B13" s="15" t="s">
        <v>18</v>
      </c>
      <c r="C13" s="16" t="s">
        <v>25</v>
      </c>
      <c r="D13" s="17">
        <v>119.18</v>
      </c>
      <c r="E13" s="21" t="s">
        <v>97</v>
      </c>
      <c r="F13" s="22">
        <v>5.56</v>
      </c>
      <c r="G13" s="21"/>
      <c r="H13" s="35">
        <v>5.265</v>
      </c>
      <c r="I13" s="17">
        <v>24.38</v>
      </c>
      <c r="J13" s="17">
        <f>D13+I13</f>
        <v>143.56</v>
      </c>
      <c r="K13" s="17">
        <f>J13*880+F13*300</f>
        <v>128000.8</v>
      </c>
      <c r="L13" s="17"/>
      <c r="M13" s="37"/>
      <c r="N13" s="40"/>
    </row>
    <row r="14" spans="1:12" ht="15" thickBot="1">
      <c r="A14" s="68">
        <v>4</v>
      </c>
      <c r="B14" s="56" t="s">
        <v>19</v>
      </c>
      <c r="C14" s="57" t="s">
        <v>26</v>
      </c>
      <c r="D14" s="20">
        <v>67.31</v>
      </c>
      <c r="E14" s="28" t="s">
        <v>27</v>
      </c>
      <c r="F14" s="63">
        <v>5.42</v>
      </c>
      <c r="G14" s="64">
        <v>30.54</v>
      </c>
      <c r="H14" s="65">
        <v>2.973</v>
      </c>
      <c r="I14" s="66">
        <v>13.77</v>
      </c>
      <c r="J14" s="66">
        <f>D14+I14</f>
        <v>81.08</v>
      </c>
      <c r="K14" s="64">
        <f>J14*880+F14*300+G14*500</f>
        <v>88246.4</v>
      </c>
      <c r="L14" s="106"/>
    </row>
    <row r="15" spans="1:12" ht="19.5" thickBot="1" thickTop="1">
      <c r="A15" s="139" t="s">
        <v>173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2" ht="15" thickTop="1">
      <c r="A16" s="14">
        <v>1</v>
      </c>
      <c r="B16" s="48" t="s">
        <v>21</v>
      </c>
      <c r="C16" s="43" t="s">
        <v>125</v>
      </c>
      <c r="D16" s="26">
        <v>18.12</v>
      </c>
      <c r="E16" s="21"/>
      <c r="F16" s="21"/>
      <c r="G16" s="21"/>
      <c r="H16" s="35">
        <v>3.414</v>
      </c>
      <c r="I16" s="17">
        <v>15.75</v>
      </c>
      <c r="J16" s="17">
        <f aca="true" t="shared" si="0" ref="J16:J26">D16+I16</f>
        <v>33.870000000000005</v>
      </c>
      <c r="K16" s="17">
        <v>7000</v>
      </c>
      <c r="L16" s="22"/>
    </row>
    <row r="17" spans="1:12" ht="14.25">
      <c r="A17" s="14">
        <v>2</v>
      </c>
      <c r="B17" s="48" t="s">
        <v>21</v>
      </c>
      <c r="C17" s="43" t="s">
        <v>28</v>
      </c>
      <c r="D17" s="26">
        <v>18.12</v>
      </c>
      <c r="E17" s="21"/>
      <c r="F17" s="21"/>
      <c r="G17" s="21"/>
      <c r="H17" s="35">
        <v>3.414</v>
      </c>
      <c r="I17" s="17">
        <v>15.75</v>
      </c>
      <c r="J17" s="17">
        <f t="shared" si="0"/>
        <v>33.870000000000005</v>
      </c>
      <c r="K17" s="17">
        <v>7000</v>
      </c>
      <c r="L17" s="17"/>
    </row>
    <row r="18" spans="1:12" ht="17.25" customHeight="1">
      <c r="A18" s="14">
        <v>3</v>
      </c>
      <c r="B18" s="48" t="s">
        <v>21</v>
      </c>
      <c r="C18" s="43" t="s">
        <v>29</v>
      </c>
      <c r="D18" s="26">
        <v>18.12</v>
      </c>
      <c r="E18" s="21"/>
      <c r="F18" s="21"/>
      <c r="G18" s="21"/>
      <c r="H18" s="35">
        <v>3.414</v>
      </c>
      <c r="I18" s="17">
        <v>15.75</v>
      </c>
      <c r="J18" s="17">
        <f t="shared" si="0"/>
        <v>33.870000000000005</v>
      </c>
      <c r="K18" s="17">
        <v>7000</v>
      </c>
      <c r="L18" s="17"/>
    </row>
    <row r="19" spans="1:12" ht="13.5" customHeight="1">
      <c r="A19" s="14">
        <v>4</v>
      </c>
      <c r="B19" s="21" t="s">
        <v>21</v>
      </c>
      <c r="C19" s="43" t="s">
        <v>30</v>
      </c>
      <c r="D19" s="26">
        <v>18.12</v>
      </c>
      <c r="E19" s="21"/>
      <c r="F19" s="21"/>
      <c r="G19" s="21"/>
      <c r="H19" s="35">
        <v>3.414</v>
      </c>
      <c r="I19" s="17">
        <v>15.75</v>
      </c>
      <c r="J19" s="17">
        <f t="shared" si="0"/>
        <v>33.870000000000005</v>
      </c>
      <c r="K19" s="17">
        <v>7000</v>
      </c>
      <c r="L19" s="17"/>
    </row>
    <row r="20" spans="1:12" ht="18.75" customHeight="1">
      <c r="A20" s="14">
        <v>5</v>
      </c>
      <c r="B20" s="21" t="s">
        <v>21</v>
      </c>
      <c r="C20" s="43" t="s">
        <v>32</v>
      </c>
      <c r="D20" s="26">
        <v>18.12</v>
      </c>
      <c r="E20" s="21"/>
      <c r="F20" s="21"/>
      <c r="G20" s="21"/>
      <c r="H20" s="35">
        <v>3.414</v>
      </c>
      <c r="I20" s="17">
        <v>15.75</v>
      </c>
      <c r="J20" s="17">
        <f t="shared" si="0"/>
        <v>33.870000000000005</v>
      </c>
      <c r="K20" s="17">
        <v>7000</v>
      </c>
      <c r="L20" s="17"/>
    </row>
    <row r="21" spans="1:12" ht="19.5" customHeight="1">
      <c r="A21" s="14">
        <v>6</v>
      </c>
      <c r="B21" s="21" t="s">
        <v>21</v>
      </c>
      <c r="C21" s="43" t="s">
        <v>33</v>
      </c>
      <c r="D21" s="26">
        <v>18.12</v>
      </c>
      <c r="E21" s="21"/>
      <c r="F21" s="21"/>
      <c r="G21" s="21"/>
      <c r="H21" s="35">
        <v>3.414</v>
      </c>
      <c r="I21" s="17">
        <v>15.75</v>
      </c>
      <c r="J21" s="17">
        <f t="shared" si="0"/>
        <v>33.870000000000005</v>
      </c>
      <c r="K21" s="17">
        <v>7000</v>
      </c>
      <c r="L21" s="17"/>
    </row>
    <row r="22" spans="1:12" ht="21.75" customHeight="1">
      <c r="A22" s="14">
        <v>8</v>
      </c>
      <c r="B22" s="21" t="s">
        <v>21</v>
      </c>
      <c r="C22" s="43" t="s">
        <v>34</v>
      </c>
      <c r="D22" s="26">
        <v>18.12</v>
      </c>
      <c r="E22" s="21"/>
      <c r="F22" s="21"/>
      <c r="G22" s="21"/>
      <c r="H22" s="35">
        <v>3.414</v>
      </c>
      <c r="I22" s="17">
        <v>15.75</v>
      </c>
      <c r="J22" s="17">
        <f t="shared" si="0"/>
        <v>33.870000000000005</v>
      </c>
      <c r="K22" s="17">
        <v>7000</v>
      </c>
      <c r="L22" s="17"/>
    </row>
    <row r="23" spans="1:54" ht="18.75" customHeight="1">
      <c r="A23" s="14">
        <v>9</v>
      </c>
      <c r="B23" s="21" t="s">
        <v>21</v>
      </c>
      <c r="C23" s="43" t="s">
        <v>35</v>
      </c>
      <c r="D23" s="26">
        <v>18.12</v>
      </c>
      <c r="E23" s="21"/>
      <c r="F23" s="21"/>
      <c r="G23" s="21"/>
      <c r="H23" s="35">
        <v>3.414</v>
      </c>
      <c r="I23" s="17">
        <v>15.75</v>
      </c>
      <c r="J23" s="17">
        <f t="shared" si="0"/>
        <v>33.870000000000005</v>
      </c>
      <c r="K23" s="17">
        <v>7000</v>
      </c>
      <c r="L23" s="1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ht="20.25" customHeight="1">
      <c r="A24" s="14">
        <v>10</v>
      </c>
      <c r="B24" s="21" t="s">
        <v>21</v>
      </c>
      <c r="C24" s="43" t="s">
        <v>36</v>
      </c>
      <c r="D24" s="26">
        <v>18.12</v>
      </c>
      <c r="E24" s="21"/>
      <c r="F24" s="21"/>
      <c r="G24" s="21"/>
      <c r="H24" s="35">
        <v>3.414</v>
      </c>
      <c r="I24" s="17">
        <v>15.75</v>
      </c>
      <c r="J24" s="17">
        <f t="shared" si="0"/>
        <v>33.870000000000005</v>
      </c>
      <c r="K24" s="17">
        <v>7000</v>
      </c>
      <c r="L24" s="1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ht="16.5" customHeight="1">
      <c r="A25" s="14">
        <v>11</v>
      </c>
      <c r="B25" s="21" t="s">
        <v>21</v>
      </c>
      <c r="C25" s="43" t="s">
        <v>37</v>
      </c>
      <c r="D25" s="26">
        <v>18.12</v>
      </c>
      <c r="E25" s="21"/>
      <c r="F25" s="21"/>
      <c r="G25" s="21"/>
      <c r="H25" s="35">
        <v>3.414</v>
      </c>
      <c r="I25" s="17">
        <v>15.75</v>
      </c>
      <c r="J25" s="17">
        <f t="shared" si="0"/>
        <v>33.870000000000005</v>
      </c>
      <c r="K25" s="17">
        <v>7000</v>
      </c>
      <c r="L25" s="1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ht="25.5" customHeight="1" thickBot="1">
      <c r="A26" s="14">
        <v>12</v>
      </c>
      <c r="B26" s="28" t="s">
        <v>21</v>
      </c>
      <c r="C26" s="44" t="s">
        <v>38</v>
      </c>
      <c r="D26" s="67">
        <v>18.12</v>
      </c>
      <c r="E26" s="28"/>
      <c r="F26" s="28"/>
      <c r="G26" s="28"/>
      <c r="H26" s="27">
        <v>3.414</v>
      </c>
      <c r="I26" s="20">
        <v>15.75</v>
      </c>
      <c r="J26" s="66">
        <f t="shared" si="0"/>
        <v>33.870000000000005</v>
      </c>
      <c r="K26" s="66">
        <v>7000</v>
      </c>
      <c r="L26" s="20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s="41" customFormat="1" ht="19.5" thickBot="1" thickTop="1">
      <c r="A27" s="139" t="s">
        <v>126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</row>
    <row r="28" spans="1:12" ht="29.25" thickTop="1">
      <c r="A28" s="14">
        <v>1</v>
      </c>
      <c r="B28" s="39" t="s">
        <v>49</v>
      </c>
      <c r="C28" s="103" t="s">
        <v>113</v>
      </c>
      <c r="D28" s="104">
        <v>110.71</v>
      </c>
      <c r="E28" s="21"/>
      <c r="F28" s="21"/>
      <c r="G28" s="51"/>
      <c r="H28" s="35">
        <v>6.11</v>
      </c>
      <c r="I28" s="17">
        <v>18.65</v>
      </c>
      <c r="J28" s="17">
        <f>SUM(D28+I28)</f>
        <v>129.35999999999999</v>
      </c>
      <c r="K28" s="75">
        <f>J28*900</f>
        <v>116423.99999999999</v>
      </c>
      <c r="L28" s="51"/>
    </row>
    <row r="29" spans="1:12" ht="14.25">
      <c r="A29" s="126">
        <v>2</v>
      </c>
      <c r="B29" s="107" t="s">
        <v>179</v>
      </c>
      <c r="C29" s="108" t="s">
        <v>182</v>
      </c>
      <c r="D29" s="17">
        <v>93.31</v>
      </c>
      <c r="E29" s="21" t="s">
        <v>183</v>
      </c>
      <c r="F29" s="22">
        <v>3.87</v>
      </c>
      <c r="H29" s="12">
        <f>SUM(D29/1811.83)*100</f>
        <v>5.150041670576158</v>
      </c>
      <c r="I29" s="13">
        <f>SUM(H29*305.27)/100</f>
        <v>15.721532207767837</v>
      </c>
      <c r="J29" s="127">
        <f>SUM(D29+I29)</f>
        <v>109.03153220776784</v>
      </c>
      <c r="K29" s="128">
        <f>J29*1080+F29*300</f>
        <v>118915.05478438927</v>
      </c>
      <c r="L29" t="s">
        <v>178</v>
      </c>
    </row>
    <row r="30" spans="1:54" ht="14.25">
      <c r="A30" s="14">
        <v>3</v>
      </c>
      <c r="B30" s="21" t="s">
        <v>21</v>
      </c>
      <c r="C30" s="25" t="s">
        <v>28</v>
      </c>
      <c r="D30" s="26">
        <v>13</v>
      </c>
      <c r="E30" s="21"/>
      <c r="F30" s="21"/>
      <c r="G30" s="21"/>
      <c r="H30" s="35">
        <v>4.279</v>
      </c>
      <c r="I30" s="17">
        <v>14.87</v>
      </c>
      <c r="J30" s="17">
        <f>D30+I30</f>
        <v>27.869999999999997</v>
      </c>
      <c r="K30" s="17">
        <v>7000</v>
      </c>
      <c r="L30" s="1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ht="14.25">
      <c r="A31" s="14">
        <v>4</v>
      </c>
      <c r="B31" s="21" t="s">
        <v>21</v>
      </c>
      <c r="C31" s="25" t="s">
        <v>29</v>
      </c>
      <c r="D31" s="26">
        <v>13</v>
      </c>
      <c r="E31" s="21"/>
      <c r="F31" s="21"/>
      <c r="G31" s="21"/>
      <c r="H31" s="35">
        <v>4.279</v>
      </c>
      <c r="I31" s="17">
        <v>14.87</v>
      </c>
      <c r="J31" s="17">
        <f>D31+I31</f>
        <v>27.869999999999997</v>
      </c>
      <c r="K31" s="17">
        <v>7000</v>
      </c>
      <c r="L31" s="1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ht="14.25">
      <c r="A32" s="14">
        <v>5</v>
      </c>
      <c r="B32" s="21" t="s">
        <v>21</v>
      </c>
      <c r="C32" s="25" t="s">
        <v>30</v>
      </c>
      <c r="D32" s="26">
        <v>13</v>
      </c>
      <c r="E32" s="21"/>
      <c r="F32" s="21"/>
      <c r="G32" s="21"/>
      <c r="H32" s="35">
        <v>4.279</v>
      </c>
      <c r="I32" s="17">
        <v>14.87</v>
      </c>
      <c r="J32" s="17">
        <f>D32+I32</f>
        <v>27.869999999999997</v>
      </c>
      <c r="K32" s="17">
        <v>7000</v>
      </c>
      <c r="L32" s="1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ht="15" thickBot="1">
      <c r="A33" s="68">
        <v>6</v>
      </c>
      <c r="B33" s="28" t="s">
        <v>21</v>
      </c>
      <c r="C33" s="69" t="s">
        <v>31</v>
      </c>
      <c r="D33" s="67">
        <v>13</v>
      </c>
      <c r="E33" s="28"/>
      <c r="F33" s="28"/>
      <c r="G33" s="28"/>
      <c r="H33" s="27">
        <v>4.279</v>
      </c>
      <c r="I33" s="17">
        <v>14.87</v>
      </c>
      <c r="J33" s="17">
        <f>D33+I33</f>
        <v>27.869999999999997</v>
      </c>
      <c r="K33" s="17">
        <v>7000</v>
      </c>
      <c r="L33" s="1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1:54" s="41" customFormat="1" ht="19.5" thickBot="1" thickTop="1">
      <c r="A34" s="139" t="s">
        <v>184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1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11" ht="15.75" thickBot="1" thickTop="1">
      <c r="A35" s="126">
        <v>1</v>
      </c>
      <c r="B35" s="15" t="s">
        <v>18</v>
      </c>
      <c r="C35" s="16" t="s">
        <v>185</v>
      </c>
      <c r="D35" s="17">
        <v>61.45</v>
      </c>
      <c r="E35" s="15" t="s">
        <v>186</v>
      </c>
      <c r="F35" s="125">
        <v>4.96</v>
      </c>
      <c r="H35" s="12">
        <f>SUM(D35/1197.01)*100</f>
        <v>5.133624614664874</v>
      </c>
      <c r="I35" s="13">
        <f>SUM(H35*296.27)/100</f>
        <v>15.20938964586762</v>
      </c>
      <c r="J35" s="23">
        <f>SUM(D35+I35)</f>
        <v>76.65938964586762</v>
      </c>
      <c r="K35" s="128">
        <f>J35*1080+F35*300</f>
        <v>84280.14081753703</v>
      </c>
    </row>
    <row r="36" spans="1:12" ht="19.5" thickBot="1" thickTop="1">
      <c r="A36" s="139" t="s">
        <v>187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1"/>
    </row>
    <row r="37" spans="1:12" ht="15.75" thickTop="1">
      <c r="A37" s="14">
        <v>1</v>
      </c>
      <c r="B37" s="91" t="s">
        <v>13</v>
      </c>
      <c r="C37" s="92" t="s">
        <v>111</v>
      </c>
      <c r="D37" s="93">
        <v>57.9</v>
      </c>
      <c r="E37" s="91"/>
      <c r="F37" s="91"/>
      <c r="G37" s="51"/>
      <c r="H37" s="83">
        <v>4.558</v>
      </c>
      <c r="I37" s="81">
        <v>13.47</v>
      </c>
      <c r="J37" s="81">
        <f>SUM(D37+I37)</f>
        <v>71.37</v>
      </c>
      <c r="K37" s="86">
        <f>J37*800</f>
        <v>57096</v>
      </c>
      <c r="L37" s="51"/>
    </row>
    <row r="38" spans="1:12" ht="15.75" thickBot="1">
      <c r="A38" s="14">
        <v>2</v>
      </c>
      <c r="B38" s="87" t="s">
        <v>16</v>
      </c>
      <c r="C38" s="80" t="s">
        <v>129</v>
      </c>
      <c r="D38" s="81">
        <v>94.06</v>
      </c>
      <c r="E38" s="82" t="s">
        <v>130</v>
      </c>
      <c r="F38" s="81">
        <v>6.58</v>
      </c>
      <c r="G38" s="51"/>
      <c r="H38" s="83">
        <v>7.404</v>
      </c>
      <c r="I38" s="81">
        <v>21.89</v>
      </c>
      <c r="J38" s="81">
        <f>SUM(D38+I38)</f>
        <v>115.95</v>
      </c>
      <c r="K38" s="86">
        <f>J38*1080+F38*300</f>
        <v>127200</v>
      </c>
      <c r="L38" s="94"/>
    </row>
    <row r="39" spans="1:54" ht="19.5" thickBot="1" thickTop="1">
      <c r="A39" s="139" t="s">
        <v>188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1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12" ht="16.5" thickBot="1" thickTop="1">
      <c r="A40" s="14">
        <v>1</v>
      </c>
      <c r="B40" s="91" t="s">
        <v>13</v>
      </c>
      <c r="C40" s="92" t="s">
        <v>112</v>
      </c>
      <c r="D40" s="93">
        <v>72.04</v>
      </c>
      <c r="E40" s="91"/>
      <c r="F40" s="91"/>
      <c r="G40" s="51"/>
      <c r="H40" s="83">
        <v>6.125</v>
      </c>
      <c r="I40" s="81">
        <v>18.23</v>
      </c>
      <c r="J40" s="81">
        <f>SUM(D40+I40)</f>
        <v>90.27000000000001</v>
      </c>
      <c r="K40" s="86">
        <f>J40*800</f>
        <v>72216.00000000001</v>
      </c>
      <c r="L40" s="51"/>
    </row>
    <row r="41" spans="1:12" ht="19.5" thickBot="1" thickTop="1">
      <c r="A41" s="139" t="s">
        <v>189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1:12" ht="18.75" thickTop="1">
      <c r="A42" s="14">
        <v>1</v>
      </c>
      <c r="B42" s="21" t="s">
        <v>19</v>
      </c>
      <c r="C42" s="96" t="s">
        <v>101</v>
      </c>
      <c r="D42" s="97">
        <v>94.9</v>
      </c>
      <c r="E42" s="95"/>
      <c r="F42" s="95"/>
      <c r="G42" s="95"/>
      <c r="H42" s="96">
        <v>5.269</v>
      </c>
      <c r="I42" s="96">
        <v>18.92</v>
      </c>
      <c r="J42" s="96">
        <v>113.82</v>
      </c>
      <c r="K42" s="96">
        <f>J42*880</f>
        <v>100161.59999999999</v>
      </c>
      <c r="L42" s="96"/>
    </row>
    <row r="43" spans="1:12" ht="14.25" hidden="1">
      <c r="A43" s="14">
        <v>7</v>
      </c>
      <c r="B43" s="21" t="s">
        <v>21</v>
      </c>
      <c r="C43" s="16" t="s">
        <v>47</v>
      </c>
      <c r="D43" s="26">
        <v>15</v>
      </c>
      <c r="E43" s="21"/>
      <c r="F43" s="21"/>
      <c r="G43" s="21"/>
      <c r="H43" s="35">
        <v>5.263</v>
      </c>
      <c r="I43" s="17">
        <v>17.55</v>
      </c>
      <c r="J43" s="17">
        <f>D43+I43</f>
        <v>32.55</v>
      </c>
      <c r="K43" s="17">
        <v>7000</v>
      </c>
      <c r="L43" s="17"/>
    </row>
    <row r="44" spans="1:12" ht="15">
      <c r="A44" s="153">
        <v>2</v>
      </c>
      <c r="B44" s="91" t="s">
        <v>21</v>
      </c>
      <c r="C44" s="92" t="s">
        <v>213</v>
      </c>
      <c r="D44" s="93">
        <v>15</v>
      </c>
      <c r="E44" s="91"/>
      <c r="F44" s="91"/>
      <c r="G44" s="51"/>
      <c r="H44" s="83">
        <f>SUM(D44/285)*100</f>
        <v>5.263157894736842</v>
      </c>
      <c r="I44" s="81">
        <f>SUM(H44*333.45)/100</f>
        <v>17.549999999999997</v>
      </c>
      <c r="J44" s="154">
        <f>SUM(D44+I44)</f>
        <v>32.55</v>
      </c>
      <c r="K44" s="154">
        <v>7000</v>
      </c>
      <c r="L44" s="154"/>
    </row>
    <row r="45" spans="1:12" ht="15">
      <c r="A45" s="153">
        <v>3</v>
      </c>
      <c r="B45" s="91" t="s">
        <v>21</v>
      </c>
      <c r="C45" s="92" t="s">
        <v>214</v>
      </c>
      <c r="D45" s="93">
        <v>15</v>
      </c>
      <c r="E45" s="91"/>
      <c r="F45" s="91"/>
      <c r="G45" s="51"/>
      <c r="H45" s="83">
        <f>SUM(D45/285)*100</f>
        <v>5.263157894736842</v>
      </c>
      <c r="I45" s="81">
        <f>SUM(H45*333.45)/100</f>
        <v>17.549999999999997</v>
      </c>
      <c r="J45" s="154">
        <f>SUM(D45+I45)</f>
        <v>32.55</v>
      </c>
      <c r="K45" s="154">
        <v>7000</v>
      </c>
      <c r="L45" s="154"/>
    </row>
    <row r="46" spans="1:12" ht="15">
      <c r="A46" s="153">
        <v>4</v>
      </c>
      <c r="B46" s="91" t="s">
        <v>21</v>
      </c>
      <c r="C46" s="92" t="s">
        <v>215</v>
      </c>
      <c r="D46" s="93">
        <v>15</v>
      </c>
      <c r="E46" s="91"/>
      <c r="F46" s="91"/>
      <c r="G46" s="51"/>
      <c r="H46" s="83">
        <f>SUM(D46/285)*100</f>
        <v>5.263157894736842</v>
      </c>
      <c r="I46" s="81">
        <f>SUM(H46*333.45)/100</f>
        <v>17.549999999999997</v>
      </c>
      <c r="J46" s="154">
        <f>SUM(D46+I46)</f>
        <v>32.55</v>
      </c>
      <c r="K46" s="154">
        <v>7000</v>
      </c>
      <c r="L46" s="154"/>
    </row>
  </sheetData>
  <mergeCells count="10">
    <mergeCell ref="A41:L41"/>
    <mergeCell ref="A27:L27"/>
    <mergeCell ref="A39:L39"/>
    <mergeCell ref="A1:K1"/>
    <mergeCell ref="A2:K2"/>
    <mergeCell ref="A10:L10"/>
    <mergeCell ref="A36:L36"/>
    <mergeCell ref="A4:L4"/>
    <mergeCell ref="A15:L15"/>
    <mergeCell ref="A34:L34"/>
  </mergeCells>
  <printOptions/>
  <pageMargins left="0.37" right="0.2" top="0.03937007874015748" bottom="0" header="0.31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97"/>
  <sheetViews>
    <sheetView zoomScale="75" zoomScaleNormal="75" workbookViewId="0" topLeftCell="A34">
      <selection activeCell="A44" sqref="A44:IV46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3" max="3" width="28.421875" style="0" customWidth="1"/>
    <col min="4" max="4" width="12.28125" style="0" customWidth="1"/>
    <col min="5" max="5" width="8.28125" style="0" customWidth="1"/>
    <col min="6" max="6" width="9.421875" style="0" customWidth="1"/>
    <col min="7" max="7" width="10.57421875" style="0" customWidth="1"/>
    <col min="8" max="8" width="8.28125" style="0" customWidth="1"/>
    <col min="9" max="10" width="10.28125" style="0" customWidth="1"/>
    <col min="11" max="11" width="12.57421875" style="0" bestFit="1" customWidth="1"/>
    <col min="12" max="12" width="12.7109375" style="0" bestFit="1" customWidth="1"/>
    <col min="13" max="13" width="27.28125" style="0" customWidth="1"/>
    <col min="14" max="14" width="18.421875" style="0" bestFit="1" customWidth="1"/>
  </cols>
  <sheetData>
    <row r="1" spans="1:11" ht="20.25">
      <c r="A1" s="143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5.7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ht="18.75" thickBot="1">
      <c r="A4" s="147" t="s">
        <v>168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ht="29.25" thickTop="1">
      <c r="A5" s="29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1" t="s">
        <v>5</v>
      </c>
      <c r="G5" s="45" t="s">
        <v>39</v>
      </c>
      <c r="H5" s="30" t="s">
        <v>6</v>
      </c>
      <c r="I5" s="30" t="s">
        <v>7</v>
      </c>
      <c r="J5" s="30" t="s">
        <v>8</v>
      </c>
      <c r="K5" s="30" t="s">
        <v>44</v>
      </c>
      <c r="L5" s="30" t="s">
        <v>45</v>
      </c>
      <c r="M5" s="30" t="s">
        <v>106</v>
      </c>
      <c r="N5" s="30" t="s">
        <v>107</v>
      </c>
    </row>
    <row r="6" spans="1:14" ht="28.5">
      <c r="A6" s="29" t="s">
        <v>42</v>
      </c>
      <c r="B6" s="30"/>
      <c r="C6" s="30"/>
      <c r="D6" s="30"/>
      <c r="E6" s="30"/>
      <c r="F6" s="31"/>
      <c r="G6" s="46" t="s">
        <v>40</v>
      </c>
      <c r="H6" s="30" t="s">
        <v>11</v>
      </c>
      <c r="I6" s="30"/>
      <c r="J6" s="30"/>
      <c r="K6" s="30" t="s">
        <v>46</v>
      </c>
      <c r="L6" s="30"/>
      <c r="M6" s="30"/>
      <c r="N6" s="30"/>
    </row>
    <row r="7" spans="1:14" ht="15" thickBot="1">
      <c r="A7" s="32" t="s">
        <v>43</v>
      </c>
      <c r="B7" s="33"/>
      <c r="C7" s="33"/>
      <c r="D7" s="33" t="s">
        <v>9</v>
      </c>
      <c r="E7" s="33" t="s">
        <v>1</v>
      </c>
      <c r="F7" s="34" t="s">
        <v>10</v>
      </c>
      <c r="G7" s="47" t="s">
        <v>12</v>
      </c>
      <c r="H7" s="33"/>
      <c r="I7" s="33" t="s">
        <v>41</v>
      </c>
      <c r="J7" s="33" t="s">
        <v>48</v>
      </c>
      <c r="K7" s="33"/>
      <c r="L7" s="33"/>
      <c r="M7" s="33"/>
      <c r="N7" s="33"/>
    </row>
    <row r="8" spans="1:14" ht="51.75" thickTop="1">
      <c r="A8" s="19">
        <v>1</v>
      </c>
      <c r="B8" s="107" t="s">
        <v>14</v>
      </c>
      <c r="C8" s="108" t="s">
        <v>20</v>
      </c>
      <c r="D8" s="66">
        <v>117.54</v>
      </c>
      <c r="E8" s="107" t="s">
        <v>22</v>
      </c>
      <c r="F8" s="109">
        <v>5.42</v>
      </c>
      <c r="G8" s="11"/>
      <c r="H8" s="12">
        <v>5.196</v>
      </c>
      <c r="I8" s="66">
        <v>24.06</v>
      </c>
      <c r="J8" s="66">
        <f>D8+I8</f>
        <v>141.6</v>
      </c>
      <c r="K8" s="105">
        <f>J8*880+F8*300</f>
        <v>126234</v>
      </c>
      <c r="L8" s="105"/>
      <c r="M8" s="118" t="s">
        <v>103</v>
      </c>
      <c r="N8" s="123" t="s">
        <v>108</v>
      </c>
    </row>
    <row r="9" spans="1:14" ht="38.25">
      <c r="A9" s="19">
        <v>2</v>
      </c>
      <c r="B9" s="15" t="s">
        <v>18</v>
      </c>
      <c r="C9" s="16" t="s">
        <v>128</v>
      </c>
      <c r="D9" s="17">
        <v>65.9</v>
      </c>
      <c r="E9" s="15" t="s">
        <v>127</v>
      </c>
      <c r="F9" s="18">
        <v>6.56</v>
      </c>
      <c r="G9" s="11"/>
      <c r="H9" s="12">
        <v>2.914</v>
      </c>
      <c r="I9" s="17">
        <v>13.49</v>
      </c>
      <c r="J9" s="17">
        <f>D9+I9</f>
        <v>79.39</v>
      </c>
      <c r="K9" s="13">
        <f>J9*1080+F9*300</f>
        <v>87709.2</v>
      </c>
      <c r="L9" s="20"/>
      <c r="M9" s="114" t="s">
        <v>117</v>
      </c>
      <c r="N9" s="74" t="s">
        <v>119</v>
      </c>
    </row>
    <row r="10" spans="1:14" ht="18.75" thickBot="1">
      <c r="A10" s="147" t="s">
        <v>169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14" ht="51.75" thickTop="1">
      <c r="A11" s="59">
        <v>1</v>
      </c>
      <c r="B11" s="60" t="s">
        <v>14</v>
      </c>
      <c r="C11" s="61" t="s">
        <v>15</v>
      </c>
      <c r="D11" s="13">
        <v>119.18</v>
      </c>
      <c r="E11" s="60" t="s">
        <v>23</v>
      </c>
      <c r="F11" s="13">
        <v>6.66</v>
      </c>
      <c r="G11" s="11"/>
      <c r="H11" s="12">
        <v>5.265</v>
      </c>
      <c r="I11" s="13">
        <v>24.38</v>
      </c>
      <c r="J11" s="13">
        <f>D11+I11</f>
        <v>143.56</v>
      </c>
      <c r="K11" s="13">
        <f>J11*880+F11*300</f>
        <v>128330.8</v>
      </c>
      <c r="L11" s="13"/>
      <c r="M11" s="71" t="s">
        <v>102</v>
      </c>
      <c r="N11" s="110" t="s">
        <v>109</v>
      </c>
    </row>
    <row r="12" spans="1:14" ht="51" hidden="1">
      <c r="A12" s="19">
        <v>2</v>
      </c>
      <c r="B12" s="15" t="s">
        <v>16</v>
      </c>
      <c r="C12" s="16" t="s">
        <v>17</v>
      </c>
      <c r="D12" s="17">
        <v>119.18</v>
      </c>
      <c r="E12" s="15" t="s">
        <v>24</v>
      </c>
      <c r="F12" s="17">
        <v>7.31</v>
      </c>
      <c r="G12" s="21"/>
      <c r="H12" s="35">
        <v>5.265</v>
      </c>
      <c r="I12" s="17">
        <v>24.38</v>
      </c>
      <c r="J12" s="17">
        <f>D12+I12</f>
        <v>143.56</v>
      </c>
      <c r="K12" s="17">
        <f>J12*880+F12*300</f>
        <v>128525.8</v>
      </c>
      <c r="L12" s="17"/>
      <c r="M12" s="72" t="s">
        <v>103</v>
      </c>
      <c r="N12" s="74" t="s">
        <v>109</v>
      </c>
    </row>
    <row r="13" spans="1:14" ht="51">
      <c r="A13" s="14">
        <v>2</v>
      </c>
      <c r="B13" s="60" t="s">
        <v>179</v>
      </c>
      <c r="C13" s="16" t="s">
        <v>180</v>
      </c>
      <c r="D13" s="17">
        <v>119.18</v>
      </c>
      <c r="E13" s="21" t="s">
        <v>181</v>
      </c>
      <c r="F13" s="22">
        <v>5.73</v>
      </c>
      <c r="G13" s="21"/>
      <c r="H13" s="35">
        <v>5.265</v>
      </c>
      <c r="I13" s="17">
        <v>24.38</v>
      </c>
      <c r="J13" s="17">
        <f>D13+I13</f>
        <v>143.56</v>
      </c>
      <c r="K13" s="17">
        <f>J13*880+F13*300</f>
        <v>128051.8</v>
      </c>
      <c r="L13" s="17"/>
      <c r="M13" s="71" t="s">
        <v>102</v>
      </c>
      <c r="N13" s="110" t="s">
        <v>109</v>
      </c>
    </row>
    <row r="14" spans="1:14" ht="51">
      <c r="A14" s="19">
        <v>3</v>
      </c>
      <c r="B14" s="15" t="s">
        <v>18</v>
      </c>
      <c r="C14" s="16" t="s">
        <v>25</v>
      </c>
      <c r="D14" s="17">
        <v>119.18</v>
      </c>
      <c r="E14" s="21" t="s">
        <v>97</v>
      </c>
      <c r="F14" s="22">
        <v>5.56</v>
      </c>
      <c r="G14" s="21"/>
      <c r="H14" s="35">
        <v>5.265</v>
      </c>
      <c r="I14" s="17">
        <v>24.38</v>
      </c>
      <c r="J14" s="17">
        <f>D14+I14</f>
        <v>143.56</v>
      </c>
      <c r="K14" s="17">
        <f>J14*880+F14*300</f>
        <v>128000.8</v>
      </c>
      <c r="L14" s="17"/>
      <c r="M14" s="72" t="s">
        <v>104</v>
      </c>
      <c r="N14" s="74" t="s">
        <v>109</v>
      </c>
    </row>
    <row r="15" spans="1:14" ht="51">
      <c r="A15" s="62">
        <v>4</v>
      </c>
      <c r="B15" s="56" t="s">
        <v>19</v>
      </c>
      <c r="C15" s="57" t="s">
        <v>26</v>
      </c>
      <c r="D15" s="20">
        <v>67.31</v>
      </c>
      <c r="E15" s="28" t="s">
        <v>27</v>
      </c>
      <c r="F15" s="63">
        <v>5.42</v>
      </c>
      <c r="G15" s="64">
        <v>30.54</v>
      </c>
      <c r="H15" s="65">
        <v>2.973</v>
      </c>
      <c r="I15" s="66">
        <v>13.77</v>
      </c>
      <c r="J15" s="66">
        <f>D15+I15</f>
        <v>81.08</v>
      </c>
      <c r="K15" s="64">
        <f>J15*880+F15*300+G15*500</f>
        <v>88246.4</v>
      </c>
      <c r="L15" s="66"/>
      <c r="M15" s="73" t="s">
        <v>105</v>
      </c>
      <c r="N15" s="74" t="s">
        <v>110</v>
      </c>
    </row>
    <row r="16" spans="1:14" ht="18.75" thickBot="1">
      <c r="A16" s="147" t="s">
        <v>170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</row>
    <row r="17" spans="1:14" ht="15" thickTop="1">
      <c r="A17" s="14">
        <v>1</v>
      </c>
      <c r="B17" s="48" t="s">
        <v>21</v>
      </c>
      <c r="C17" s="43" t="s">
        <v>125</v>
      </c>
      <c r="D17" s="26">
        <v>18.12</v>
      </c>
      <c r="E17" s="21"/>
      <c r="F17" s="21"/>
      <c r="G17" s="21"/>
      <c r="H17" s="35">
        <v>3.414</v>
      </c>
      <c r="I17" s="17">
        <v>15.75</v>
      </c>
      <c r="J17" s="17">
        <f aca="true" t="shared" si="0" ref="J17:J27">D17+I17</f>
        <v>33.870000000000005</v>
      </c>
      <c r="K17" s="17">
        <v>7000</v>
      </c>
      <c r="L17" s="17"/>
      <c r="M17" s="72"/>
      <c r="N17" s="72"/>
    </row>
    <row r="18" spans="1:14" ht="14.25">
      <c r="A18" s="10">
        <v>2</v>
      </c>
      <c r="B18" s="48" t="s">
        <v>21</v>
      </c>
      <c r="C18" s="43" t="s">
        <v>28</v>
      </c>
      <c r="D18" s="26">
        <v>18.12</v>
      </c>
      <c r="E18" s="21"/>
      <c r="F18" s="21"/>
      <c r="G18" s="21"/>
      <c r="H18" s="35">
        <v>3.414</v>
      </c>
      <c r="I18" s="17">
        <v>15.75</v>
      </c>
      <c r="J18" s="17">
        <f t="shared" si="0"/>
        <v>33.870000000000005</v>
      </c>
      <c r="K18" s="17">
        <v>7000</v>
      </c>
      <c r="L18" s="17"/>
      <c r="M18" s="72"/>
      <c r="N18" s="72"/>
    </row>
    <row r="19" spans="1:14" ht="17.25" customHeight="1">
      <c r="A19" s="14">
        <v>3</v>
      </c>
      <c r="B19" s="48" t="s">
        <v>21</v>
      </c>
      <c r="C19" s="43" t="s">
        <v>29</v>
      </c>
      <c r="D19" s="26">
        <v>18.12</v>
      </c>
      <c r="E19" s="21"/>
      <c r="F19" s="21"/>
      <c r="G19" s="21"/>
      <c r="H19" s="35">
        <v>3.414</v>
      </c>
      <c r="I19" s="17">
        <v>15.75</v>
      </c>
      <c r="J19" s="17">
        <f t="shared" si="0"/>
        <v>33.870000000000005</v>
      </c>
      <c r="K19" s="17">
        <v>7000</v>
      </c>
      <c r="L19" s="17"/>
      <c r="M19" s="72"/>
      <c r="N19" s="72"/>
    </row>
    <row r="20" spans="1:14" ht="13.5" customHeight="1">
      <c r="A20" s="10">
        <v>4</v>
      </c>
      <c r="B20" s="21" t="s">
        <v>21</v>
      </c>
      <c r="C20" s="43" t="s">
        <v>30</v>
      </c>
      <c r="D20" s="26">
        <v>18.12</v>
      </c>
      <c r="E20" s="21"/>
      <c r="F20" s="21"/>
      <c r="G20" s="21"/>
      <c r="H20" s="35">
        <v>3.414</v>
      </c>
      <c r="I20" s="17">
        <v>15.75</v>
      </c>
      <c r="J20" s="17">
        <f t="shared" si="0"/>
        <v>33.870000000000005</v>
      </c>
      <c r="K20" s="17">
        <v>7000</v>
      </c>
      <c r="L20" s="17"/>
      <c r="M20" s="72"/>
      <c r="N20" s="72"/>
    </row>
    <row r="21" spans="1:14" ht="18.75" customHeight="1">
      <c r="A21" s="10">
        <v>5</v>
      </c>
      <c r="B21" s="21" t="s">
        <v>21</v>
      </c>
      <c r="C21" s="43" t="s">
        <v>32</v>
      </c>
      <c r="D21" s="26">
        <v>18.12</v>
      </c>
      <c r="E21" s="21"/>
      <c r="F21" s="21"/>
      <c r="G21" s="21"/>
      <c r="H21" s="35">
        <v>3.414</v>
      </c>
      <c r="I21" s="17">
        <v>15.75</v>
      </c>
      <c r="J21" s="17">
        <f t="shared" si="0"/>
        <v>33.870000000000005</v>
      </c>
      <c r="K21" s="17">
        <v>7000</v>
      </c>
      <c r="L21" s="17"/>
      <c r="M21" s="72"/>
      <c r="N21" s="72"/>
    </row>
    <row r="22" spans="1:14" ht="19.5" customHeight="1">
      <c r="A22" s="14">
        <v>6</v>
      </c>
      <c r="B22" s="21" t="s">
        <v>21</v>
      </c>
      <c r="C22" s="43" t="s">
        <v>33</v>
      </c>
      <c r="D22" s="26">
        <v>18.12</v>
      </c>
      <c r="E22" s="21"/>
      <c r="F22" s="21"/>
      <c r="G22" s="21"/>
      <c r="H22" s="35">
        <v>3.414</v>
      </c>
      <c r="I22" s="17">
        <v>15.75</v>
      </c>
      <c r="J22" s="17">
        <f t="shared" si="0"/>
        <v>33.870000000000005</v>
      </c>
      <c r="K22" s="17">
        <v>7000</v>
      </c>
      <c r="L22" s="17"/>
      <c r="M22" s="72"/>
      <c r="N22" s="72"/>
    </row>
    <row r="23" spans="1:14" ht="21.75" customHeight="1">
      <c r="A23" s="14">
        <v>8</v>
      </c>
      <c r="B23" s="21" t="s">
        <v>21</v>
      </c>
      <c r="C23" s="43" t="s">
        <v>34</v>
      </c>
      <c r="D23" s="26">
        <v>18.12</v>
      </c>
      <c r="E23" s="21"/>
      <c r="F23" s="21"/>
      <c r="G23" s="21"/>
      <c r="H23" s="35">
        <v>3.414</v>
      </c>
      <c r="I23" s="17">
        <v>15.75</v>
      </c>
      <c r="J23" s="17">
        <f t="shared" si="0"/>
        <v>33.870000000000005</v>
      </c>
      <c r="K23" s="17">
        <v>7000</v>
      </c>
      <c r="L23" s="17"/>
      <c r="M23" s="72"/>
      <c r="N23" s="72"/>
    </row>
    <row r="24" spans="1:56" ht="18.75" customHeight="1">
      <c r="A24" s="10">
        <v>9</v>
      </c>
      <c r="B24" s="21" t="s">
        <v>21</v>
      </c>
      <c r="C24" s="43" t="s">
        <v>35</v>
      </c>
      <c r="D24" s="26">
        <v>18.12</v>
      </c>
      <c r="E24" s="21"/>
      <c r="F24" s="21"/>
      <c r="G24" s="21"/>
      <c r="H24" s="35">
        <v>3.414</v>
      </c>
      <c r="I24" s="17">
        <v>15.75</v>
      </c>
      <c r="J24" s="17">
        <f t="shared" si="0"/>
        <v>33.870000000000005</v>
      </c>
      <c r="K24" s="17">
        <v>7000</v>
      </c>
      <c r="L24" s="17"/>
      <c r="M24" s="72"/>
      <c r="N24" s="72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1:56" ht="20.25" customHeight="1">
      <c r="A25" s="14">
        <v>10</v>
      </c>
      <c r="B25" s="21" t="s">
        <v>21</v>
      </c>
      <c r="C25" s="43" t="s">
        <v>36</v>
      </c>
      <c r="D25" s="26">
        <v>18.12</v>
      </c>
      <c r="E25" s="21"/>
      <c r="F25" s="21"/>
      <c r="G25" s="21"/>
      <c r="H25" s="35">
        <v>3.414</v>
      </c>
      <c r="I25" s="17">
        <v>15.75</v>
      </c>
      <c r="J25" s="17">
        <f t="shared" si="0"/>
        <v>33.870000000000005</v>
      </c>
      <c r="K25" s="17">
        <v>7000</v>
      </c>
      <c r="L25" s="17"/>
      <c r="M25" s="72"/>
      <c r="N25" s="7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ht="16.5" customHeight="1">
      <c r="A26" s="10">
        <v>11</v>
      </c>
      <c r="B26" s="21" t="s">
        <v>21</v>
      </c>
      <c r="C26" s="43" t="s">
        <v>37</v>
      </c>
      <c r="D26" s="26">
        <v>18.12</v>
      </c>
      <c r="E26" s="21"/>
      <c r="F26" s="21"/>
      <c r="G26" s="21"/>
      <c r="H26" s="35">
        <v>3.414</v>
      </c>
      <c r="I26" s="17">
        <v>15.75</v>
      </c>
      <c r="J26" s="17">
        <f t="shared" si="0"/>
        <v>33.870000000000005</v>
      </c>
      <c r="K26" s="17">
        <v>7000</v>
      </c>
      <c r="L26" s="17"/>
      <c r="M26" s="72"/>
      <c r="N26" s="72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56" ht="25.5" customHeight="1">
      <c r="A27" s="14">
        <v>12</v>
      </c>
      <c r="B27" s="28" t="s">
        <v>21</v>
      </c>
      <c r="C27" s="44" t="s">
        <v>38</v>
      </c>
      <c r="D27" s="67">
        <v>18.12</v>
      </c>
      <c r="E27" s="28"/>
      <c r="F27" s="28"/>
      <c r="G27" s="28"/>
      <c r="H27" s="27">
        <v>3.414</v>
      </c>
      <c r="I27" s="20">
        <v>15.75</v>
      </c>
      <c r="J27" s="66">
        <f t="shared" si="0"/>
        <v>33.870000000000005</v>
      </c>
      <c r="K27" s="66">
        <v>7000</v>
      </c>
      <c r="L27" s="20"/>
      <c r="M27" s="70"/>
      <c r="N27" s="70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</row>
    <row r="28" spans="1:56" s="41" customFormat="1" ht="18.75" thickBot="1">
      <c r="A28" s="147" t="s">
        <v>126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</row>
    <row r="29" spans="1:56" ht="51.75" thickTop="1">
      <c r="A29" s="10">
        <v>1</v>
      </c>
      <c r="B29" s="100" t="s">
        <v>49</v>
      </c>
      <c r="C29" s="98" t="s">
        <v>113</v>
      </c>
      <c r="D29" s="99">
        <v>110.71</v>
      </c>
      <c r="E29" s="11"/>
      <c r="F29" s="11"/>
      <c r="H29" s="12">
        <v>6.11</v>
      </c>
      <c r="I29" s="13">
        <v>18.65</v>
      </c>
      <c r="J29" s="13">
        <f>SUM(D29+I29)</f>
        <v>129.35999999999999</v>
      </c>
      <c r="K29" s="113">
        <f>J29*900</f>
        <v>116423.99999999999</v>
      </c>
      <c r="L29" s="24"/>
      <c r="M29" s="130" t="s">
        <v>121</v>
      </c>
      <c r="N29" s="110" t="s">
        <v>118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14" ht="51">
      <c r="A30" s="126">
        <v>2</v>
      </c>
      <c r="B30" s="107" t="s">
        <v>179</v>
      </c>
      <c r="C30" s="108" t="s">
        <v>182</v>
      </c>
      <c r="D30" s="17">
        <v>93.31</v>
      </c>
      <c r="E30" s="21" t="s">
        <v>183</v>
      </c>
      <c r="F30" s="22">
        <v>3.87</v>
      </c>
      <c r="H30" s="12">
        <f>SUM(D30/1811.83)*100</f>
        <v>5.150041670576158</v>
      </c>
      <c r="I30" s="13">
        <f>SUM(H30*305.27)/100</f>
        <v>15.721532207767837</v>
      </c>
      <c r="J30" s="127">
        <f>SUM(D30+I30)</f>
        <v>109.03153220776784</v>
      </c>
      <c r="K30" s="75">
        <f>J30*1080+F30*300</f>
        <v>118915.05478438927</v>
      </c>
      <c r="L30" s="51"/>
      <c r="M30" s="72" t="s">
        <v>104</v>
      </c>
      <c r="N30" s="74" t="s">
        <v>190</v>
      </c>
    </row>
    <row r="31" spans="1:56" ht="14.25">
      <c r="A31" s="14">
        <v>3</v>
      </c>
      <c r="B31" s="21" t="s">
        <v>21</v>
      </c>
      <c r="C31" s="25" t="s">
        <v>28</v>
      </c>
      <c r="D31" s="26">
        <v>13</v>
      </c>
      <c r="E31" s="21"/>
      <c r="F31" s="21"/>
      <c r="G31" s="21"/>
      <c r="H31" s="35">
        <v>4.279</v>
      </c>
      <c r="I31" s="17">
        <v>14.87</v>
      </c>
      <c r="J31" s="17">
        <f>D31+I31</f>
        <v>27.869999999999997</v>
      </c>
      <c r="K31" s="120">
        <v>7000</v>
      </c>
      <c r="L31" s="17"/>
      <c r="M31" s="72"/>
      <c r="N31" s="7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 ht="14.25">
      <c r="A32" s="14">
        <v>4</v>
      </c>
      <c r="B32" s="21" t="s">
        <v>21</v>
      </c>
      <c r="C32" s="25" t="s">
        <v>29</v>
      </c>
      <c r="D32" s="26">
        <v>13</v>
      </c>
      <c r="E32" s="21"/>
      <c r="F32" s="21"/>
      <c r="G32" s="21"/>
      <c r="H32" s="35">
        <v>4.279</v>
      </c>
      <c r="I32" s="17">
        <v>14.87</v>
      </c>
      <c r="J32" s="17">
        <f>D32+I32</f>
        <v>27.869999999999997</v>
      </c>
      <c r="K32" s="120">
        <v>7000</v>
      </c>
      <c r="L32" s="17"/>
      <c r="M32" s="72"/>
      <c r="N32" s="72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 ht="14.25">
      <c r="A33" s="14">
        <v>5</v>
      </c>
      <c r="B33" s="21" t="s">
        <v>21</v>
      </c>
      <c r="C33" s="25" t="s">
        <v>30</v>
      </c>
      <c r="D33" s="26">
        <v>13</v>
      </c>
      <c r="E33" s="21"/>
      <c r="F33" s="21"/>
      <c r="G33" s="21"/>
      <c r="H33" s="35">
        <v>4.279</v>
      </c>
      <c r="I33" s="17">
        <v>14.87</v>
      </c>
      <c r="J33" s="17">
        <f>D33+I33</f>
        <v>27.869999999999997</v>
      </c>
      <c r="K33" s="120">
        <v>7000</v>
      </c>
      <c r="L33" s="17"/>
      <c r="M33" s="72"/>
      <c r="N33" s="72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 ht="14.25">
      <c r="A34" s="68">
        <v>6</v>
      </c>
      <c r="B34" s="28" t="s">
        <v>21</v>
      </c>
      <c r="C34" s="69" t="s">
        <v>31</v>
      </c>
      <c r="D34" s="67">
        <v>13</v>
      </c>
      <c r="E34" s="28"/>
      <c r="F34" s="28"/>
      <c r="G34" s="28"/>
      <c r="H34" s="27">
        <v>4.279</v>
      </c>
      <c r="I34" s="20">
        <v>14.87</v>
      </c>
      <c r="J34" s="20">
        <f>D34+I34</f>
        <v>27.869999999999997</v>
      </c>
      <c r="K34" s="121">
        <v>7000</v>
      </c>
      <c r="L34" s="20"/>
      <c r="M34" s="70"/>
      <c r="N34" s="70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4" s="41" customFormat="1" ht="18.75" thickBot="1">
      <c r="A35" s="147" t="s">
        <v>184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29"/>
      <c r="N35" s="129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</row>
    <row r="36" spans="1:14" ht="39" thickTop="1">
      <c r="A36" s="131">
        <v>1</v>
      </c>
      <c r="B36" s="132" t="s">
        <v>18</v>
      </c>
      <c r="C36" s="133" t="s">
        <v>185</v>
      </c>
      <c r="D36" s="105">
        <v>61.45</v>
      </c>
      <c r="E36" s="132" t="s">
        <v>186</v>
      </c>
      <c r="F36" s="134">
        <v>4.96</v>
      </c>
      <c r="G36" s="135"/>
      <c r="H36" s="102">
        <f>SUM(D36/1197.01)*100</f>
        <v>5.133624614664874</v>
      </c>
      <c r="I36" s="105">
        <f>SUM(H36*296.27)/100</f>
        <v>15.20938964586762</v>
      </c>
      <c r="J36" s="136">
        <f>SUM(D36+I36)</f>
        <v>76.65938964586762</v>
      </c>
      <c r="K36" s="137">
        <f>J36*1080+F36*300</f>
        <v>84280.14081753703</v>
      </c>
      <c r="L36" s="135"/>
      <c r="M36" s="138" t="s">
        <v>117</v>
      </c>
      <c r="N36" s="112" t="s">
        <v>191</v>
      </c>
    </row>
    <row r="37" spans="1:56" ht="18.75" thickBot="1">
      <c r="A37" s="150" t="s">
        <v>187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</row>
    <row r="38" spans="1:56" ht="26.25" thickTop="1">
      <c r="A38" s="10">
        <v>1</v>
      </c>
      <c r="B38" s="88" t="s">
        <v>13</v>
      </c>
      <c r="C38" s="89" t="s">
        <v>111</v>
      </c>
      <c r="D38" s="90">
        <v>57.9</v>
      </c>
      <c r="E38" s="88"/>
      <c r="F38" s="88"/>
      <c r="G38" s="112"/>
      <c r="H38" s="85">
        <v>4.558</v>
      </c>
      <c r="I38" s="84">
        <v>13.47</v>
      </c>
      <c r="J38" s="84">
        <f>SUM(D38+I38)</f>
        <v>71.37</v>
      </c>
      <c r="K38" s="113">
        <f>J38*800</f>
        <v>57096</v>
      </c>
      <c r="L38" s="112"/>
      <c r="M38" s="118" t="s">
        <v>120</v>
      </c>
      <c r="N38" s="71" t="s">
        <v>119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ht="51">
      <c r="A39" s="14">
        <v>3</v>
      </c>
      <c r="B39" s="87" t="s">
        <v>16</v>
      </c>
      <c r="C39" s="80" t="s">
        <v>129</v>
      </c>
      <c r="D39" s="81">
        <v>94.06</v>
      </c>
      <c r="E39" s="82" t="s">
        <v>130</v>
      </c>
      <c r="F39" s="81">
        <v>6.58</v>
      </c>
      <c r="G39" s="51"/>
      <c r="H39" s="83">
        <v>7.404</v>
      </c>
      <c r="I39" s="81">
        <v>21.89</v>
      </c>
      <c r="J39" s="81">
        <f>SUM(D39+I39)</f>
        <v>115.95</v>
      </c>
      <c r="K39" s="86">
        <f>J39*1080+F39*300</f>
        <v>127200</v>
      </c>
      <c r="L39" s="112"/>
      <c r="M39" s="71" t="s">
        <v>131</v>
      </c>
      <c r="N39" s="117" t="s">
        <v>132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56" s="42" customFormat="1" ht="22.5" customHeight="1" thickBot="1">
      <c r="A40" s="147" t="s">
        <v>192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1:56" ht="26.25" thickTop="1">
      <c r="A41" s="10">
        <v>1</v>
      </c>
      <c r="B41" s="91" t="s">
        <v>13</v>
      </c>
      <c r="C41" s="92" t="s">
        <v>112</v>
      </c>
      <c r="D41" s="93">
        <v>72.04</v>
      </c>
      <c r="E41" s="91"/>
      <c r="F41" s="91"/>
      <c r="G41" s="51"/>
      <c r="H41" s="83">
        <v>6.125</v>
      </c>
      <c r="I41" s="81">
        <v>18.23</v>
      </c>
      <c r="J41" s="81">
        <f>SUM(D41+I41)</f>
        <v>90.27000000000001</v>
      </c>
      <c r="K41" s="86">
        <f>J41*800</f>
        <v>72216.00000000001</v>
      </c>
      <c r="L41" s="51"/>
      <c r="M41" s="72" t="s">
        <v>122</v>
      </c>
      <c r="N41" s="72" t="s">
        <v>119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</row>
    <row r="42" spans="1:56" ht="18.75" thickBot="1">
      <c r="A42" s="147" t="s">
        <v>193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</row>
    <row r="43" spans="1:14" ht="52.5" thickTop="1">
      <c r="A43" s="14">
        <v>1</v>
      </c>
      <c r="B43" s="11" t="s">
        <v>19</v>
      </c>
      <c r="C43" s="77" t="s">
        <v>101</v>
      </c>
      <c r="D43" s="78">
        <v>94.9</v>
      </c>
      <c r="E43" s="79"/>
      <c r="F43" s="79"/>
      <c r="G43" s="79"/>
      <c r="H43" s="77">
        <v>5.269</v>
      </c>
      <c r="I43" s="77">
        <v>18.92</v>
      </c>
      <c r="J43" s="77">
        <v>113.82</v>
      </c>
      <c r="K43" s="119">
        <f>J43*880</f>
        <v>100161.59999999999</v>
      </c>
      <c r="L43" s="79"/>
      <c r="M43" s="72" t="s">
        <v>124</v>
      </c>
      <c r="N43" s="72" t="s">
        <v>123</v>
      </c>
    </row>
    <row r="44" spans="1:12" ht="15">
      <c r="A44" s="153">
        <v>2</v>
      </c>
      <c r="B44" s="91" t="s">
        <v>21</v>
      </c>
      <c r="C44" s="92" t="s">
        <v>213</v>
      </c>
      <c r="D44" s="93">
        <v>15</v>
      </c>
      <c r="E44" s="91"/>
      <c r="F44" s="91"/>
      <c r="G44" s="51"/>
      <c r="H44" s="83">
        <f>SUM(D44/285)*100</f>
        <v>5.263157894736842</v>
      </c>
      <c r="I44" s="81">
        <f>SUM(H44*333.45)/100</f>
        <v>17.549999999999997</v>
      </c>
      <c r="J44" s="154">
        <f>SUM(D44+I44)</f>
        <v>32.55</v>
      </c>
      <c r="K44" s="154">
        <v>7000</v>
      </c>
      <c r="L44" s="154"/>
    </row>
    <row r="45" spans="1:12" ht="15">
      <c r="A45" s="153">
        <v>3</v>
      </c>
      <c r="B45" s="91" t="s">
        <v>21</v>
      </c>
      <c r="C45" s="92" t="s">
        <v>214</v>
      </c>
      <c r="D45" s="93">
        <v>15</v>
      </c>
      <c r="E45" s="91"/>
      <c r="F45" s="91"/>
      <c r="G45" s="51"/>
      <c r="H45" s="83">
        <f>SUM(D45/285)*100</f>
        <v>5.263157894736842</v>
      </c>
      <c r="I45" s="81">
        <f>SUM(H45*333.45)/100</f>
        <v>17.549999999999997</v>
      </c>
      <c r="J45" s="154">
        <f>SUM(D45+I45)</f>
        <v>32.55</v>
      </c>
      <c r="K45" s="154">
        <v>7000</v>
      </c>
      <c r="L45" s="154"/>
    </row>
    <row r="46" spans="1:12" ht="15">
      <c r="A46" s="153">
        <v>4</v>
      </c>
      <c r="B46" s="91" t="s">
        <v>21</v>
      </c>
      <c r="C46" s="92" t="s">
        <v>215</v>
      </c>
      <c r="D46" s="93">
        <v>15</v>
      </c>
      <c r="E46" s="91"/>
      <c r="F46" s="91"/>
      <c r="G46" s="51"/>
      <c r="H46" s="83">
        <f>SUM(D46/285)*100</f>
        <v>5.263157894736842</v>
      </c>
      <c r="I46" s="81">
        <f>SUM(H46*333.45)/100</f>
        <v>17.549999999999997</v>
      </c>
      <c r="J46" s="154">
        <f>SUM(D46+I46)</f>
        <v>32.55</v>
      </c>
      <c r="K46" s="154">
        <v>7000</v>
      </c>
      <c r="L46" s="154"/>
    </row>
    <row r="47" ht="12.75">
      <c r="M47" s="55"/>
    </row>
    <row r="48" ht="12.75">
      <c r="M48" s="55"/>
    </row>
    <row r="49" ht="12.75">
      <c r="M49" s="55"/>
    </row>
    <row r="50" ht="12.75">
      <c r="M50" s="55"/>
    </row>
    <row r="51" ht="12.75">
      <c r="M51" s="55"/>
    </row>
    <row r="52" ht="12.75">
      <c r="M52" s="55"/>
    </row>
    <row r="53" ht="12.75">
      <c r="M53" s="55"/>
    </row>
    <row r="54" ht="12.75">
      <c r="M54" s="55"/>
    </row>
    <row r="55" ht="12.75">
      <c r="M55" s="55"/>
    </row>
    <row r="56" ht="12.75">
      <c r="M56" s="55"/>
    </row>
    <row r="57" ht="12.75">
      <c r="M57" s="55"/>
    </row>
    <row r="58" ht="12.75">
      <c r="M58" s="55"/>
    </row>
    <row r="59" ht="12.75">
      <c r="M59" s="55"/>
    </row>
    <row r="60" ht="12.75">
      <c r="M60" s="55"/>
    </row>
    <row r="61" ht="12.75">
      <c r="M61" s="55"/>
    </row>
    <row r="62" ht="12.75">
      <c r="M62" s="55"/>
    </row>
    <row r="63" ht="12.75">
      <c r="M63" s="55"/>
    </row>
    <row r="64" ht="12.75">
      <c r="M64" s="55"/>
    </row>
    <row r="65" ht="12.75">
      <c r="M65" s="55"/>
    </row>
    <row r="66" ht="12.75">
      <c r="M66" s="55"/>
    </row>
    <row r="67" ht="12.75">
      <c r="M67" s="55"/>
    </row>
    <row r="68" ht="12.75">
      <c r="M68" s="55"/>
    </row>
    <row r="69" ht="12.75">
      <c r="M69" s="55"/>
    </row>
    <row r="70" ht="12.75">
      <c r="M70" s="55"/>
    </row>
    <row r="71" ht="12.75">
      <c r="M71" s="55"/>
    </row>
    <row r="72" ht="12.75">
      <c r="M72" s="55"/>
    </row>
    <row r="73" ht="12.75">
      <c r="M73" s="55"/>
    </row>
    <row r="74" ht="12.75">
      <c r="M74" s="55"/>
    </row>
    <row r="75" ht="12.75">
      <c r="M75" s="55"/>
    </row>
    <row r="76" ht="12.75">
      <c r="M76" s="55"/>
    </row>
    <row r="77" ht="12.75">
      <c r="M77" s="55"/>
    </row>
    <row r="78" ht="12.75">
      <c r="M78" s="55"/>
    </row>
    <row r="79" ht="12.75">
      <c r="M79" s="55"/>
    </row>
    <row r="80" ht="12.75">
      <c r="M80" s="55"/>
    </row>
    <row r="81" ht="12.75">
      <c r="M81" s="55"/>
    </row>
    <row r="82" ht="12.75">
      <c r="M82" s="55"/>
    </row>
    <row r="83" ht="12.75">
      <c r="M83" s="55"/>
    </row>
    <row r="84" ht="12.75">
      <c r="M84" s="55"/>
    </row>
    <row r="85" ht="12.75">
      <c r="M85" s="55"/>
    </row>
    <row r="86" ht="12.75">
      <c r="M86" s="55"/>
    </row>
    <row r="87" ht="12.75">
      <c r="M87" s="55"/>
    </row>
    <row r="88" ht="12.75">
      <c r="M88" s="55"/>
    </row>
    <row r="89" ht="12.75">
      <c r="M89" s="55"/>
    </row>
    <row r="90" ht="12.75">
      <c r="M90" s="55"/>
    </row>
    <row r="91" ht="12.75">
      <c r="M91" s="55"/>
    </row>
    <row r="92" ht="12.75">
      <c r="M92" s="55"/>
    </row>
    <row r="93" ht="12.75">
      <c r="M93" s="55"/>
    </row>
    <row r="94" ht="12.75">
      <c r="M94" s="55"/>
    </row>
    <row r="95" ht="12.75">
      <c r="M95" s="55"/>
    </row>
    <row r="96" ht="12.75">
      <c r="M96" s="55"/>
    </row>
    <row r="97" ht="12.75">
      <c r="M97" s="55"/>
    </row>
    <row r="98" ht="12.75">
      <c r="M98" s="55"/>
    </row>
    <row r="99" ht="12.75">
      <c r="M99" s="55"/>
    </row>
    <row r="100" ht="12.75">
      <c r="M100" s="55"/>
    </row>
    <row r="101" ht="12.75">
      <c r="M101" s="55"/>
    </row>
    <row r="102" ht="12.75">
      <c r="M102" s="55"/>
    </row>
    <row r="103" ht="12.75">
      <c r="M103" s="55"/>
    </row>
    <row r="104" ht="12.75">
      <c r="M104" s="55"/>
    </row>
    <row r="105" ht="12.75">
      <c r="M105" s="55"/>
    </row>
    <row r="106" ht="12.75">
      <c r="M106" s="55"/>
    </row>
    <row r="107" ht="12.75">
      <c r="M107" s="55"/>
    </row>
    <row r="108" ht="12.75">
      <c r="M108" s="55"/>
    </row>
    <row r="109" ht="12.75">
      <c r="M109" s="55"/>
    </row>
    <row r="110" ht="12.75">
      <c r="M110" s="55"/>
    </row>
    <row r="111" ht="12.75">
      <c r="M111" s="55"/>
    </row>
    <row r="112" ht="12.75">
      <c r="M112" s="55"/>
    </row>
    <row r="113" ht="12.75">
      <c r="M113" s="55"/>
    </row>
    <row r="114" ht="12.75">
      <c r="M114" s="55"/>
    </row>
    <row r="115" ht="12.75">
      <c r="M115" s="55"/>
    </row>
    <row r="116" ht="12.75">
      <c r="M116" s="55"/>
    </row>
    <row r="117" ht="12.75">
      <c r="M117" s="55"/>
    </row>
    <row r="118" ht="12.75">
      <c r="M118" s="55"/>
    </row>
    <row r="119" ht="12.75">
      <c r="M119" s="55"/>
    </row>
    <row r="120" ht="12.75">
      <c r="M120" s="55"/>
    </row>
    <row r="121" ht="12.75">
      <c r="M121" s="55"/>
    </row>
    <row r="122" ht="12.75">
      <c r="M122" s="55"/>
    </row>
    <row r="123" ht="12.75">
      <c r="M123" s="55"/>
    </row>
    <row r="124" ht="12.75">
      <c r="M124" s="55"/>
    </row>
    <row r="125" ht="12.75">
      <c r="M125" s="55"/>
    </row>
    <row r="126" ht="12.75">
      <c r="M126" s="55"/>
    </row>
    <row r="127" ht="12.75">
      <c r="M127" s="55"/>
    </row>
    <row r="128" ht="12.75">
      <c r="M128" s="55"/>
    </row>
    <row r="129" ht="12.75">
      <c r="M129" s="55"/>
    </row>
    <row r="130" ht="12.75">
      <c r="M130" s="55"/>
    </row>
    <row r="131" ht="12.75">
      <c r="M131" s="55"/>
    </row>
    <row r="132" ht="12.75">
      <c r="M132" s="55"/>
    </row>
    <row r="133" ht="12.75">
      <c r="M133" s="55"/>
    </row>
    <row r="134" ht="12.75">
      <c r="M134" s="55"/>
    </row>
    <row r="135" ht="12.75">
      <c r="M135" s="55"/>
    </row>
    <row r="136" ht="12.75">
      <c r="M136" s="55"/>
    </row>
    <row r="137" ht="12.75">
      <c r="M137" s="55"/>
    </row>
    <row r="138" ht="12.75">
      <c r="M138" s="55"/>
    </row>
    <row r="139" ht="12.75">
      <c r="M139" s="55"/>
    </row>
    <row r="140" ht="12.75">
      <c r="M140" s="55"/>
    </row>
    <row r="141" ht="12.75">
      <c r="M141" s="55"/>
    </row>
    <row r="142" ht="12.75">
      <c r="M142" s="55"/>
    </row>
    <row r="143" ht="12.75">
      <c r="M143" s="55"/>
    </row>
    <row r="144" ht="12.75">
      <c r="M144" s="55"/>
    </row>
    <row r="145" ht="12.75">
      <c r="M145" s="55"/>
    </row>
    <row r="146" ht="12.75">
      <c r="M146" s="55"/>
    </row>
    <row r="147" ht="12.75">
      <c r="M147" s="55"/>
    </row>
    <row r="148" ht="12.75">
      <c r="M148" s="55"/>
    </row>
    <row r="149" ht="12.75">
      <c r="M149" s="55"/>
    </row>
    <row r="150" ht="12.75">
      <c r="M150" s="55"/>
    </row>
    <row r="151" ht="12.75">
      <c r="M151" s="55"/>
    </row>
    <row r="152" ht="12.75">
      <c r="M152" s="55"/>
    </row>
    <row r="153" ht="12.75">
      <c r="M153" s="55"/>
    </row>
    <row r="154" ht="12.75">
      <c r="M154" s="55"/>
    </row>
    <row r="155" ht="12.75">
      <c r="M155" s="55"/>
    </row>
    <row r="156" ht="12.75">
      <c r="M156" s="55"/>
    </row>
    <row r="157" ht="12.75">
      <c r="M157" s="55"/>
    </row>
    <row r="158" ht="12.75">
      <c r="M158" s="55"/>
    </row>
    <row r="159" ht="12.75">
      <c r="M159" s="55"/>
    </row>
    <row r="160" ht="12.75">
      <c r="M160" s="55"/>
    </row>
    <row r="161" ht="12.75">
      <c r="M161" s="55"/>
    </row>
    <row r="162" ht="12.75">
      <c r="M162" s="55"/>
    </row>
    <row r="163" ht="12.75">
      <c r="M163" s="55"/>
    </row>
    <row r="164" ht="12.75">
      <c r="M164" s="55"/>
    </row>
    <row r="165" ht="12.75">
      <c r="M165" s="55"/>
    </row>
    <row r="166" ht="12.75">
      <c r="M166" s="55"/>
    </row>
    <row r="167" ht="12.75">
      <c r="M167" s="55"/>
    </row>
    <row r="168" ht="12.75">
      <c r="M168" s="55"/>
    </row>
    <row r="169" ht="12.75">
      <c r="M169" s="55"/>
    </row>
    <row r="170" ht="12.75">
      <c r="M170" s="55"/>
    </row>
    <row r="171" ht="12.75">
      <c r="M171" s="55"/>
    </row>
    <row r="172" ht="12.75">
      <c r="M172" s="55"/>
    </row>
    <row r="173" ht="12.75">
      <c r="M173" s="55"/>
    </row>
    <row r="174" ht="12.75">
      <c r="M174" s="55"/>
    </row>
    <row r="175" ht="12.75">
      <c r="M175" s="55"/>
    </row>
    <row r="176" ht="12.75">
      <c r="M176" s="55"/>
    </row>
    <row r="177" ht="12.75">
      <c r="M177" s="55"/>
    </row>
    <row r="178" ht="12.75">
      <c r="M178" s="55"/>
    </row>
    <row r="179" ht="12.75">
      <c r="M179" s="55"/>
    </row>
    <row r="180" ht="12.75">
      <c r="M180" s="55"/>
    </row>
    <row r="181" ht="12.75">
      <c r="M181" s="55"/>
    </row>
    <row r="182" ht="12.75">
      <c r="M182" s="55"/>
    </row>
    <row r="183" ht="12.75">
      <c r="M183" s="55"/>
    </row>
    <row r="184" ht="12.75">
      <c r="M184" s="55"/>
    </row>
    <row r="185" ht="12.75">
      <c r="M185" s="55"/>
    </row>
    <row r="186" ht="12.75">
      <c r="M186" s="55"/>
    </row>
    <row r="187" ht="12.75">
      <c r="M187" s="55"/>
    </row>
    <row r="188" ht="12.75">
      <c r="M188" s="55"/>
    </row>
    <row r="189" ht="12.75">
      <c r="M189" s="55"/>
    </row>
    <row r="190" ht="12.75">
      <c r="M190" s="55"/>
    </row>
    <row r="191" ht="12.75">
      <c r="M191" s="55"/>
    </row>
    <row r="192" ht="12.75">
      <c r="M192" s="55"/>
    </row>
    <row r="193" ht="12.75">
      <c r="M193" s="55"/>
    </row>
    <row r="194" ht="12.75">
      <c r="M194" s="55"/>
    </row>
    <row r="195" ht="12.75">
      <c r="M195" s="55"/>
    </row>
    <row r="196" ht="12.75">
      <c r="M196" s="55"/>
    </row>
    <row r="197" ht="12.75">
      <c r="M197" s="55"/>
    </row>
    <row r="198" ht="12.75">
      <c r="M198" s="55"/>
    </row>
    <row r="199" ht="12.75">
      <c r="M199" s="55"/>
    </row>
    <row r="200" ht="12.75">
      <c r="M200" s="55"/>
    </row>
    <row r="201" ht="12.75">
      <c r="M201" s="55"/>
    </row>
    <row r="202" ht="12.75">
      <c r="M202" s="55"/>
    </row>
    <row r="203" ht="12.75">
      <c r="M203" s="55"/>
    </row>
    <row r="204" ht="12.75">
      <c r="M204" s="55"/>
    </row>
    <row r="205" ht="12.75">
      <c r="M205" s="55"/>
    </row>
    <row r="206" ht="12.75">
      <c r="M206" s="55"/>
    </row>
    <row r="207" ht="12.75">
      <c r="M207" s="55"/>
    </row>
    <row r="208" ht="12.75">
      <c r="M208" s="55"/>
    </row>
    <row r="209" ht="12.75">
      <c r="M209" s="55"/>
    </row>
    <row r="210" ht="12.75">
      <c r="M210" s="55"/>
    </row>
    <row r="211" ht="12.75">
      <c r="M211" s="55"/>
    </row>
    <row r="212" ht="12.75">
      <c r="M212" s="55"/>
    </row>
    <row r="213" ht="12.75">
      <c r="M213" s="55"/>
    </row>
    <row r="214" ht="12.75">
      <c r="M214" s="55"/>
    </row>
    <row r="215" ht="12.75">
      <c r="M215" s="55"/>
    </row>
    <row r="216" ht="12.75">
      <c r="M216" s="55"/>
    </row>
    <row r="217" ht="12.75">
      <c r="M217" s="55"/>
    </row>
    <row r="218" ht="12.75">
      <c r="M218" s="55"/>
    </row>
    <row r="219" ht="12.75">
      <c r="M219" s="55"/>
    </row>
    <row r="220" ht="12.75">
      <c r="M220" s="55"/>
    </row>
    <row r="221" ht="12.75">
      <c r="M221" s="55"/>
    </row>
    <row r="222" ht="12.75">
      <c r="M222" s="55"/>
    </row>
    <row r="223" ht="12.75">
      <c r="M223" s="55"/>
    </row>
    <row r="224" ht="12.75">
      <c r="M224" s="55"/>
    </row>
    <row r="225" ht="12.75">
      <c r="M225" s="55"/>
    </row>
    <row r="226" ht="12.75">
      <c r="M226" s="55"/>
    </row>
    <row r="227" ht="12.75">
      <c r="M227" s="55"/>
    </row>
    <row r="228" ht="12.75">
      <c r="M228" s="55"/>
    </row>
    <row r="229" ht="12.75">
      <c r="M229" s="55"/>
    </row>
    <row r="230" ht="12.75">
      <c r="M230" s="55"/>
    </row>
    <row r="231" ht="12.75">
      <c r="M231" s="55"/>
    </row>
    <row r="232" ht="12.75">
      <c r="M232" s="55"/>
    </row>
    <row r="233" ht="12.75">
      <c r="M233" s="55"/>
    </row>
    <row r="234" ht="12.75">
      <c r="M234" s="55"/>
    </row>
    <row r="235" ht="12.75">
      <c r="M235" s="55"/>
    </row>
    <row r="236" ht="12.75">
      <c r="M236" s="55"/>
    </row>
    <row r="237" ht="12.75">
      <c r="M237" s="55"/>
    </row>
    <row r="238" ht="12.75">
      <c r="M238" s="55"/>
    </row>
    <row r="239" ht="12.75">
      <c r="M239" s="55"/>
    </row>
    <row r="240" ht="12.75">
      <c r="M240" s="55"/>
    </row>
    <row r="241" ht="12.75">
      <c r="M241" s="55"/>
    </row>
    <row r="242" ht="12.75">
      <c r="M242" s="55"/>
    </row>
    <row r="243" ht="12.75">
      <c r="M243" s="55"/>
    </row>
    <row r="244" ht="12.75">
      <c r="M244" s="55"/>
    </row>
    <row r="245" ht="12.75">
      <c r="M245" s="55"/>
    </row>
    <row r="246" ht="12.75">
      <c r="M246" s="55"/>
    </row>
    <row r="247" ht="12.75">
      <c r="M247" s="55"/>
    </row>
    <row r="248" ht="12.75">
      <c r="M248" s="55"/>
    </row>
    <row r="249" ht="12.75">
      <c r="M249" s="55"/>
    </row>
    <row r="250" ht="12.75">
      <c r="M250" s="55"/>
    </row>
    <row r="251" ht="12.75">
      <c r="M251" s="55"/>
    </row>
    <row r="252" ht="12.75">
      <c r="M252" s="55"/>
    </row>
    <row r="253" ht="12.75">
      <c r="M253" s="55"/>
    </row>
    <row r="254" ht="12.75">
      <c r="M254" s="55"/>
    </row>
    <row r="255" ht="12.75">
      <c r="M255" s="55"/>
    </row>
    <row r="256" ht="12.75">
      <c r="M256" s="55"/>
    </row>
    <row r="257" ht="12.75">
      <c r="M257" s="55"/>
    </row>
    <row r="258" ht="12.75">
      <c r="M258" s="55"/>
    </row>
    <row r="259" ht="12.75">
      <c r="M259" s="55"/>
    </row>
    <row r="260" ht="12.75">
      <c r="M260" s="55"/>
    </row>
    <row r="261" ht="12.75">
      <c r="M261" s="55"/>
    </row>
    <row r="262" ht="12.75">
      <c r="M262" s="55"/>
    </row>
    <row r="263" ht="12.75">
      <c r="M263" s="55"/>
    </row>
    <row r="264" ht="12.75">
      <c r="M264" s="55"/>
    </row>
    <row r="265" ht="12.75">
      <c r="M265" s="55"/>
    </row>
    <row r="266" ht="12.75">
      <c r="M266" s="55"/>
    </row>
    <row r="267" ht="12.75">
      <c r="M267" s="55"/>
    </row>
    <row r="268" ht="12.75">
      <c r="M268" s="55"/>
    </row>
    <row r="269" ht="12.75">
      <c r="M269" s="55"/>
    </row>
    <row r="270" ht="12.75">
      <c r="M270" s="55"/>
    </row>
    <row r="271" ht="12.75">
      <c r="M271" s="55"/>
    </row>
    <row r="272" ht="12.75">
      <c r="M272" s="55"/>
    </row>
    <row r="273" ht="12.75">
      <c r="M273" s="55"/>
    </row>
    <row r="274" ht="12.75">
      <c r="M274" s="55"/>
    </row>
    <row r="275" ht="12.75">
      <c r="M275" s="55"/>
    </row>
    <row r="276" ht="12.75">
      <c r="M276" s="55"/>
    </row>
    <row r="277" ht="12.75">
      <c r="M277" s="55"/>
    </row>
    <row r="278" ht="12.75">
      <c r="M278" s="55"/>
    </row>
    <row r="279" ht="12.75">
      <c r="M279" s="55"/>
    </row>
    <row r="280" ht="12.75">
      <c r="M280" s="55"/>
    </row>
    <row r="281" ht="12.75">
      <c r="M281" s="55"/>
    </row>
    <row r="282" ht="12.75">
      <c r="M282" s="55"/>
    </row>
    <row r="283" ht="12.75">
      <c r="M283" s="55"/>
    </row>
    <row r="284" ht="12.75">
      <c r="M284" s="55"/>
    </row>
    <row r="285" ht="12.75">
      <c r="M285" s="55"/>
    </row>
    <row r="286" ht="12.75">
      <c r="M286" s="55"/>
    </row>
    <row r="287" ht="12.75">
      <c r="M287" s="55"/>
    </row>
    <row r="288" ht="12.75">
      <c r="M288" s="55"/>
    </row>
    <row r="289" ht="12.75">
      <c r="M289" s="55"/>
    </row>
    <row r="290" ht="12.75">
      <c r="M290" s="55"/>
    </row>
    <row r="291" ht="12.75">
      <c r="M291" s="55"/>
    </row>
    <row r="292" ht="12.75">
      <c r="M292" s="55"/>
    </row>
    <row r="293" ht="12.75">
      <c r="M293" s="55"/>
    </row>
    <row r="294" ht="12.75">
      <c r="M294" s="55"/>
    </row>
    <row r="295" ht="12.75">
      <c r="M295" s="55"/>
    </row>
    <row r="296" ht="12.75">
      <c r="M296" s="55"/>
    </row>
    <row r="297" ht="12.75">
      <c r="M297" s="55"/>
    </row>
    <row r="298" ht="12.75">
      <c r="M298" s="55"/>
    </row>
    <row r="299" ht="12.75">
      <c r="M299" s="55"/>
    </row>
    <row r="300" ht="12.75">
      <c r="M300" s="55"/>
    </row>
    <row r="301" ht="12.75">
      <c r="M301" s="55"/>
    </row>
    <row r="302" ht="12.75">
      <c r="M302" s="55"/>
    </row>
    <row r="303" ht="12.75">
      <c r="M303" s="55"/>
    </row>
    <row r="304" ht="12.75">
      <c r="M304" s="55"/>
    </row>
    <row r="305" ht="12.75">
      <c r="M305" s="55"/>
    </row>
    <row r="306" ht="12.75">
      <c r="M306" s="55"/>
    </row>
    <row r="307" ht="12.75">
      <c r="M307" s="55"/>
    </row>
    <row r="308" ht="12.75">
      <c r="M308" s="55"/>
    </row>
    <row r="309" ht="12.75">
      <c r="M309" s="55"/>
    </row>
    <row r="310" ht="12.75">
      <c r="M310" s="55"/>
    </row>
    <row r="311" ht="12.75">
      <c r="M311" s="55"/>
    </row>
    <row r="312" ht="12.75">
      <c r="M312" s="55"/>
    </row>
    <row r="313" ht="12.75">
      <c r="M313" s="55"/>
    </row>
    <row r="314" ht="12.75">
      <c r="M314" s="55"/>
    </row>
    <row r="315" ht="12.75">
      <c r="M315" s="55"/>
    </row>
    <row r="316" ht="12.75">
      <c r="M316" s="55"/>
    </row>
    <row r="317" ht="12.75">
      <c r="M317" s="55"/>
    </row>
    <row r="318" ht="12.75">
      <c r="M318" s="55"/>
    </row>
    <row r="319" ht="12.75">
      <c r="M319" s="55"/>
    </row>
    <row r="320" ht="12.75">
      <c r="M320" s="55"/>
    </row>
    <row r="321" ht="12.75">
      <c r="M321" s="55"/>
    </row>
    <row r="322" ht="12.75">
      <c r="M322" s="55"/>
    </row>
    <row r="323" ht="12.75">
      <c r="M323" s="55"/>
    </row>
    <row r="324" ht="12.75">
      <c r="M324" s="55"/>
    </row>
    <row r="325" ht="12.75">
      <c r="M325" s="55"/>
    </row>
    <row r="326" ht="12.75">
      <c r="M326" s="55"/>
    </row>
    <row r="327" ht="12.75">
      <c r="M327" s="55"/>
    </row>
    <row r="328" ht="12.75">
      <c r="M328" s="55"/>
    </row>
    <row r="329" ht="12.75">
      <c r="M329" s="55"/>
    </row>
    <row r="330" ht="12.75">
      <c r="M330" s="55"/>
    </row>
    <row r="331" ht="12.75">
      <c r="M331" s="55"/>
    </row>
    <row r="332" ht="12.75">
      <c r="M332" s="55"/>
    </row>
    <row r="333" ht="12.75">
      <c r="M333" s="55"/>
    </row>
    <row r="334" ht="12.75">
      <c r="M334" s="55"/>
    </row>
    <row r="335" ht="12.75">
      <c r="M335" s="55"/>
    </row>
    <row r="336" ht="12.75">
      <c r="M336" s="55"/>
    </row>
    <row r="337" ht="12.75">
      <c r="M337" s="55"/>
    </row>
    <row r="338" ht="12.75">
      <c r="M338" s="55"/>
    </row>
    <row r="339" ht="12.75">
      <c r="M339" s="55"/>
    </row>
    <row r="340" ht="12.75">
      <c r="M340" s="55"/>
    </row>
    <row r="341" ht="12.75">
      <c r="M341" s="55"/>
    </row>
    <row r="342" ht="12.75">
      <c r="M342" s="55"/>
    </row>
    <row r="343" ht="12.75">
      <c r="M343" s="55"/>
    </row>
    <row r="344" ht="12.75">
      <c r="M344" s="55"/>
    </row>
    <row r="345" ht="12.75">
      <c r="M345" s="55"/>
    </row>
    <row r="346" ht="12.75">
      <c r="M346" s="55"/>
    </row>
    <row r="347" ht="12.75">
      <c r="M347" s="55"/>
    </row>
    <row r="348" ht="12.75">
      <c r="M348" s="55"/>
    </row>
    <row r="349" ht="12.75">
      <c r="M349" s="55"/>
    </row>
    <row r="350" ht="12.75">
      <c r="M350" s="55"/>
    </row>
    <row r="351" ht="12.75">
      <c r="M351" s="55"/>
    </row>
    <row r="352" ht="12.75">
      <c r="M352" s="55"/>
    </row>
    <row r="353" ht="12.75">
      <c r="M353" s="55"/>
    </row>
    <row r="354" ht="12.75">
      <c r="M354" s="55"/>
    </row>
    <row r="355" ht="12.75">
      <c r="M355" s="55"/>
    </row>
    <row r="356" ht="12.75">
      <c r="M356" s="55"/>
    </row>
    <row r="357" ht="12.75">
      <c r="M357" s="55"/>
    </row>
    <row r="358" ht="12.75">
      <c r="M358" s="55"/>
    </row>
    <row r="359" ht="12.75">
      <c r="M359" s="55"/>
    </row>
    <row r="360" ht="12.75">
      <c r="M360" s="55"/>
    </row>
    <row r="361" ht="12.75">
      <c r="M361" s="55"/>
    </row>
    <row r="362" ht="12.75">
      <c r="M362" s="55"/>
    </row>
    <row r="363" ht="12.75">
      <c r="M363" s="55"/>
    </row>
    <row r="364" ht="12.75">
      <c r="M364" s="55"/>
    </row>
    <row r="365" ht="12.75">
      <c r="M365" s="55"/>
    </row>
    <row r="366" ht="12.75">
      <c r="M366" s="55"/>
    </row>
    <row r="367" ht="12.75">
      <c r="M367" s="55"/>
    </row>
    <row r="368" ht="12.75">
      <c r="M368" s="55"/>
    </row>
    <row r="369" ht="12.75">
      <c r="M369" s="55"/>
    </row>
    <row r="370" ht="12.75">
      <c r="M370" s="55"/>
    </row>
    <row r="371" ht="12.75">
      <c r="M371" s="55"/>
    </row>
    <row r="372" ht="12.75">
      <c r="M372" s="55"/>
    </row>
    <row r="373" ht="12.75">
      <c r="M373" s="55"/>
    </row>
    <row r="374" ht="12.75">
      <c r="M374" s="55"/>
    </row>
    <row r="375" ht="12.75">
      <c r="M375" s="55"/>
    </row>
    <row r="376" ht="12.75">
      <c r="M376" s="55"/>
    </row>
    <row r="377" ht="12.75">
      <c r="M377" s="55"/>
    </row>
    <row r="378" ht="12.75">
      <c r="M378" s="55"/>
    </row>
    <row r="379" ht="12.75">
      <c r="M379" s="55"/>
    </row>
    <row r="380" ht="12.75">
      <c r="M380" s="55"/>
    </row>
    <row r="381" ht="12.75">
      <c r="M381" s="55"/>
    </row>
    <row r="382" ht="12.75">
      <c r="M382" s="55"/>
    </row>
    <row r="383" ht="12.75">
      <c r="M383" s="55"/>
    </row>
    <row r="384" ht="12.75">
      <c r="M384" s="55"/>
    </row>
    <row r="385" ht="12.75">
      <c r="M385" s="55"/>
    </row>
    <row r="386" ht="12.75">
      <c r="M386" s="55"/>
    </row>
    <row r="387" ht="12.75">
      <c r="M387" s="55"/>
    </row>
    <row r="388" ht="12.75">
      <c r="M388" s="55"/>
    </row>
    <row r="389" ht="12.75">
      <c r="M389" s="55"/>
    </row>
    <row r="390" ht="12.75">
      <c r="M390" s="55"/>
    </row>
    <row r="391" ht="12.75">
      <c r="M391" s="55"/>
    </row>
    <row r="392" ht="12.75">
      <c r="M392" s="55"/>
    </row>
    <row r="393" ht="12.75">
      <c r="M393" s="55"/>
    </row>
    <row r="394" ht="12.75">
      <c r="M394" s="55"/>
    </row>
    <row r="395" ht="12.75">
      <c r="M395" s="55"/>
    </row>
    <row r="396" ht="12.75">
      <c r="M396" s="55"/>
    </row>
    <row r="397" ht="12.75">
      <c r="M397" s="55"/>
    </row>
    <row r="398" ht="12.75">
      <c r="M398" s="55"/>
    </row>
    <row r="399" ht="12.75">
      <c r="M399" s="55"/>
    </row>
    <row r="400" ht="12.75">
      <c r="M400" s="55"/>
    </row>
    <row r="401" ht="12.75">
      <c r="M401" s="55"/>
    </row>
    <row r="402" ht="12.75">
      <c r="M402" s="55"/>
    </row>
    <row r="403" ht="12.75">
      <c r="M403" s="55"/>
    </row>
    <row r="404" ht="12.75">
      <c r="M404" s="55"/>
    </row>
    <row r="405" ht="12.75">
      <c r="M405" s="55"/>
    </row>
    <row r="406" ht="12.75">
      <c r="M406" s="55"/>
    </row>
    <row r="407" ht="12.75">
      <c r="M407" s="55"/>
    </row>
    <row r="408" ht="12.75">
      <c r="M408" s="55"/>
    </row>
    <row r="409" ht="12.75">
      <c r="M409" s="55"/>
    </row>
    <row r="410" ht="12.75">
      <c r="M410" s="55"/>
    </row>
    <row r="411" ht="12.75">
      <c r="M411" s="55"/>
    </row>
    <row r="412" ht="12.75">
      <c r="M412" s="55"/>
    </row>
    <row r="413" ht="12.75">
      <c r="M413" s="55"/>
    </row>
    <row r="414" ht="12.75">
      <c r="M414" s="55"/>
    </row>
    <row r="415" ht="12.75">
      <c r="M415" s="55"/>
    </row>
    <row r="416" ht="12.75">
      <c r="M416" s="55"/>
    </row>
    <row r="417" ht="12.75">
      <c r="M417" s="55"/>
    </row>
    <row r="418" ht="12.75">
      <c r="M418" s="55"/>
    </row>
    <row r="419" ht="12.75">
      <c r="M419" s="55"/>
    </row>
    <row r="420" ht="12.75">
      <c r="M420" s="55"/>
    </row>
    <row r="421" ht="12.75">
      <c r="M421" s="55"/>
    </row>
    <row r="422" ht="12.75">
      <c r="M422" s="55"/>
    </row>
    <row r="423" ht="12.75">
      <c r="M423" s="55"/>
    </row>
    <row r="424" ht="12.75">
      <c r="M424" s="55"/>
    </row>
    <row r="425" ht="12.75">
      <c r="M425" s="55"/>
    </row>
    <row r="426" ht="12.75">
      <c r="M426" s="55"/>
    </row>
    <row r="427" ht="12.75">
      <c r="M427" s="55"/>
    </row>
    <row r="428" ht="12.75">
      <c r="M428" s="55"/>
    </row>
    <row r="429" ht="12.75">
      <c r="M429" s="55"/>
    </row>
    <row r="430" ht="12.75">
      <c r="M430" s="55"/>
    </row>
    <row r="431" ht="12.75">
      <c r="M431" s="55"/>
    </row>
    <row r="432" ht="12.75">
      <c r="M432" s="55"/>
    </row>
    <row r="433" ht="12.75">
      <c r="M433" s="55"/>
    </row>
    <row r="434" ht="12.75">
      <c r="M434" s="55"/>
    </row>
    <row r="435" ht="12.75">
      <c r="M435" s="55"/>
    </row>
    <row r="436" ht="12.75">
      <c r="M436" s="55"/>
    </row>
    <row r="437" ht="12.75">
      <c r="M437" s="55"/>
    </row>
    <row r="438" ht="12.75">
      <c r="M438" s="55"/>
    </row>
    <row r="439" ht="12.75">
      <c r="M439" s="55"/>
    </row>
    <row r="440" ht="12.75">
      <c r="M440" s="55"/>
    </row>
    <row r="441" ht="12.75">
      <c r="M441" s="55"/>
    </row>
    <row r="442" ht="12.75">
      <c r="M442" s="55"/>
    </row>
    <row r="443" ht="12.75">
      <c r="M443" s="55"/>
    </row>
    <row r="444" ht="12.75">
      <c r="M444" s="55"/>
    </row>
    <row r="445" ht="12.75">
      <c r="M445" s="55"/>
    </row>
    <row r="446" ht="12.75">
      <c r="M446" s="55"/>
    </row>
    <row r="447" ht="12.75">
      <c r="M447" s="55"/>
    </row>
    <row r="448" ht="12.75">
      <c r="M448" s="55"/>
    </row>
    <row r="449" ht="12.75">
      <c r="M449" s="55"/>
    </row>
    <row r="450" ht="12.75">
      <c r="M450" s="55"/>
    </row>
    <row r="451" ht="12.75">
      <c r="M451" s="55"/>
    </row>
    <row r="452" ht="12.75">
      <c r="M452" s="55"/>
    </row>
    <row r="453" ht="12.75">
      <c r="M453" s="55"/>
    </row>
    <row r="454" ht="12.75">
      <c r="M454" s="55"/>
    </row>
    <row r="455" ht="12.75">
      <c r="M455" s="55"/>
    </row>
    <row r="456" ht="12.75">
      <c r="M456" s="55"/>
    </row>
    <row r="457" ht="12.75">
      <c r="M457" s="55"/>
    </row>
    <row r="458" ht="12.75">
      <c r="M458" s="55"/>
    </row>
    <row r="459" ht="12.75">
      <c r="M459" s="55"/>
    </row>
    <row r="460" ht="12.75">
      <c r="M460" s="55"/>
    </row>
    <row r="461" ht="12.75">
      <c r="M461" s="55"/>
    </row>
    <row r="462" ht="12.75">
      <c r="M462" s="55"/>
    </row>
    <row r="463" ht="12.75">
      <c r="M463" s="55"/>
    </row>
    <row r="464" ht="12.75">
      <c r="M464" s="55"/>
    </row>
    <row r="465" ht="12.75">
      <c r="M465" s="55"/>
    </row>
    <row r="466" ht="12.75">
      <c r="M466" s="55"/>
    </row>
    <row r="467" ht="12.75">
      <c r="M467" s="55"/>
    </row>
    <row r="468" ht="12.75">
      <c r="M468" s="55"/>
    </row>
    <row r="469" ht="12.75">
      <c r="M469" s="55"/>
    </row>
    <row r="470" ht="12.75">
      <c r="M470" s="55"/>
    </row>
    <row r="471" ht="12.75">
      <c r="M471" s="55"/>
    </row>
    <row r="472" ht="12.75">
      <c r="M472" s="55"/>
    </row>
    <row r="473" ht="12.75">
      <c r="M473" s="55"/>
    </row>
    <row r="474" ht="12.75">
      <c r="M474" s="55"/>
    </row>
    <row r="475" ht="12.75">
      <c r="M475" s="55"/>
    </row>
    <row r="476" ht="12.75">
      <c r="M476" s="55"/>
    </row>
    <row r="477" ht="12.75">
      <c r="M477" s="55"/>
    </row>
    <row r="478" ht="12.75">
      <c r="M478" s="55"/>
    </row>
    <row r="479" ht="12.75">
      <c r="M479" s="55"/>
    </row>
    <row r="480" ht="12.75">
      <c r="M480" s="55"/>
    </row>
    <row r="481" ht="12.75">
      <c r="M481" s="55"/>
    </row>
    <row r="482" ht="12.75">
      <c r="M482" s="55"/>
    </row>
    <row r="483" ht="12.75">
      <c r="M483" s="55"/>
    </row>
    <row r="484" ht="12.75">
      <c r="M484" s="55"/>
    </row>
    <row r="485" ht="12.75">
      <c r="M485" s="55"/>
    </row>
    <row r="486" ht="12.75">
      <c r="M486" s="55"/>
    </row>
    <row r="487" ht="12.75">
      <c r="M487" s="55"/>
    </row>
    <row r="488" ht="12.75">
      <c r="M488" s="55"/>
    </row>
    <row r="489" ht="12.75">
      <c r="M489" s="55"/>
    </row>
    <row r="490" ht="12.75">
      <c r="M490" s="55"/>
    </row>
    <row r="491" ht="12.75">
      <c r="M491" s="55"/>
    </row>
    <row r="492" ht="12.75">
      <c r="M492" s="55"/>
    </row>
    <row r="493" ht="12.75">
      <c r="M493" s="55"/>
    </row>
    <row r="494" ht="12.75">
      <c r="M494" s="55"/>
    </row>
    <row r="495" ht="12.75">
      <c r="M495" s="55"/>
    </row>
    <row r="496" ht="12.75">
      <c r="M496" s="55"/>
    </row>
    <row r="497" ht="12.75">
      <c r="M497" s="55"/>
    </row>
    <row r="498" ht="12.75">
      <c r="M498" s="55"/>
    </row>
    <row r="499" ht="12.75">
      <c r="M499" s="55"/>
    </row>
    <row r="500" ht="12.75">
      <c r="M500" s="55"/>
    </row>
    <row r="501" ht="12.75">
      <c r="M501" s="55"/>
    </row>
    <row r="502" ht="12.75">
      <c r="M502" s="55"/>
    </row>
    <row r="503" ht="12.75">
      <c r="M503" s="55"/>
    </row>
    <row r="504" ht="12.75">
      <c r="M504" s="55"/>
    </row>
    <row r="505" ht="12.75">
      <c r="M505" s="55"/>
    </row>
    <row r="506" ht="12.75">
      <c r="M506" s="55"/>
    </row>
    <row r="507" ht="12.75">
      <c r="M507" s="55"/>
    </row>
    <row r="508" ht="12.75">
      <c r="M508" s="55"/>
    </row>
    <row r="509" ht="12.75">
      <c r="M509" s="55"/>
    </row>
    <row r="510" ht="12.75">
      <c r="M510" s="55"/>
    </row>
    <row r="511" ht="12.75">
      <c r="M511" s="55"/>
    </row>
    <row r="512" ht="12.75">
      <c r="M512" s="55"/>
    </row>
    <row r="513" ht="12.75">
      <c r="M513" s="55"/>
    </row>
    <row r="514" ht="12.75">
      <c r="M514" s="55"/>
    </row>
    <row r="515" ht="12.75">
      <c r="M515" s="55"/>
    </row>
    <row r="516" ht="12.75">
      <c r="M516" s="55"/>
    </row>
    <row r="517" ht="12.75">
      <c r="M517" s="55"/>
    </row>
    <row r="518" ht="12.75">
      <c r="M518" s="55"/>
    </row>
    <row r="519" ht="12.75">
      <c r="M519" s="55"/>
    </row>
    <row r="520" ht="12.75">
      <c r="M520" s="55"/>
    </row>
    <row r="521" ht="12.75">
      <c r="M521" s="55"/>
    </row>
    <row r="522" ht="12.75">
      <c r="M522" s="55"/>
    </row>
    <row r="523" ht="12.75">
      <c r="M523" s="55"/>
    </row>
    <row r="524" ht="12.75">
      <c r="M524" s="55"/>
    </row>
    <row r="525" ht="12.75">
      <c r="M525" s="55"/>
    </row>
    <row r="526" ht="12.75">
      <c r="M526" s="55"/>
    </row>
    <row r="527" ht="12.75">
      <c r="M527" s="55"/>
    </row>
    <row r="528" ht="12.75">
      <c r="M528" s="55"/>
    </row>
    <row r="529" ht="12.75">
      <c r="M529" s="55"/>
    </row>
    <row r="530" ht="12.75">
      <c r="M530" s="55"/>
    </row>
    <row r="531" ht="12.75">
      <c r="M531" s="55"/>
    </row>
    <row r="532" ht="12.75">
      <c r="M532" s="55"/>
    </row>
    <row r="533" ht="12.75">
      <c r="M533" s="55"/>
    </row>
    <row r="534" ht="12.75">
      <c r="M534" s="55"/>
    </row>
    <row r="535" ht="12.75">
      <c r="M535" s="55"/>
    </row>
    <row r="536" ht="12.75">
      <c r="M536" s="55"/>
    </row>
    <row r="537" ht="12.75">
      <c r="M537" s="55"/>
    </row>
    <row r="538" ht="12.75">
      <c r="M538" s="55"/>
    </row>
    <row r="539" ht="12.75">
      <c r="M539" s="55"/>
    </row>
    <row r="540" ht="12.75">
      <c r="M540" s="55"/>
    </row>
    <row r="541" ht="12.75">
      <c r="M541" s="55"/>
    </row>
    <row r="542" ht="12.75">
      <c r="M542" s="55"/>
    </row>
    <row r="543" ht="12.75">
      <c r="M543" s="55"/>
    </row>
    <row r="544" ht="12.75">
      <c r="M544" s="55"/>
    </row>
    <row r="545" ht="12.75">
      <c r="M545" s="55"/>
    </row>
    <row r="546" ht="12.75">
      <c r="M546" s="55"/>
    </row>
    <row r="547" ht="12.75">
      <c r="M547" s="55"/>
    </row>
    <row r="548" ht="12.75">
      <c r="M548" s="55"/>
    </row>
    <row r="549" ht="12.75">
      <c r="M549" s="55"/>
    </row>
    <row r="550" ht="12.75">
      <c r="M550" s="55"/>
    </row>
    <row r="551" ht="12.75">
      <c r="M551" s="55"/>
    </row>
    <row r="552" ht="12.75">
      <c r="M552" s="55"/>
    </row>
    <row r="553" ht="12.75">
      <c r="M553" s="55"/>
    </row>
    <row r="554" ht="12.75">
      <c r="M554" s="55"/>
    </row>
    <row r="555" ht="12.75">
      <c r="M555" s="55"/>
    </row>
    <row r="556" ht="12.75">
      <c r="M556" s="55"/>
    </row>
    <row r="557" ht="12.75">
      <c r="M557" s="55"/>
    </row>
    <row r="558" ht="12.75">
      <c r="M558" s="55"/>
    </row>
    <row r="559" ht="12.75">
      <c r="M559" s="55"/>
    </row>
    <row r="560" ht="12.75">
      <c r="M560" s="55"/>
    </row>
    <row r="561" ht="12.75">
      <c r="M561" s="55"/>
    </row>
    <row r="562" ht="12.75">
      <c r="M562" s="55"/>
    </row>
    <row r="563" ht="12.75">
      <c r="M563" s="55"/>
    </row>
    <row r="564" ht="12.75">
      <c r="M564" s="55"/>
    </row>
    <row r="565" ht="12.75">
      <c r="M565" s="55"/>
    </row>
    <row r="566" ht="12.75">
      <c r="M566" s="55"/>
    </row>
    <row r="567" ht="12.75">
      <c r="M567" s="55"/>
    </row>
    <row r="568" ht="12.75">
      <c r="M568" s="55"/>
    </row>
    <row r="569" ht="12.75">
      <c r="M569" s="55"/>
    </row>
    <row r="570" ht="12.75">
      <c r="M570" s="55"/>
    </row>
    <row r="571" ht="12.75">
      <c r="M571" s="55"/>
    </row>
    <row r="572" ht="12.75">
      <c r="M572" s="55"/>
    </row>
    <row r="573" ht="12.75">
      <c r="M573" s="55"/>
    </row>
    <row r="574" ht="12.75">
      <c r="M574" s="55"/>
    </row>
    <row r="575" ht="12.75">
      <c r="M575" s="55"/>
    </row>
    <row r="576" ht="12.75">
      <c r="M576" s="55"/>
    </row>
    <row r="577" ht="12.75">
      <c r="M577" s="55"/>
    </row>
    <row r="578" ht="12.75">
      <c r="M578" s="55"/>
    </row>
    <row r="579" ht="12.75">
      <c r="M579" s="55"/>
    </row>
    <row r="580" ht="12.75">
      <c r="M580" s="55"/>
    </row>
    <row r="581" ht="12.75">
      <c r="M581" s="55"/>
    </row>
    <row r="582" ht="12.75">
      <c r="M582" s="55"/>
    </row>
    <row r="583" ht="12.75">
      <c r="M583" s="55"/>
    </row>
    <row r="584" ht="12.75">
      <c r="M584" s="55"/>
    </row>
    <row r="585" ht="12.75">
      <c r="M585" s="55"/>
    </row>
    <row r="586" ht="12.75">
      <c r="M586" s="55"/>
    </row>
    <row r="587" ht="12.75">
      <c r="M587" s="55"/>
    </row>
    <row r="588" ht="12.75">
      <c r="M588" s="55"/>
    </row>
    <row r="589" ht="12.75">
      <c r="M589" s="55"/>
    </row>
    <row r="590" ht="12.75">
      <c r="M590" s="55"/>
    </row>
    <row r="591" ht="12.75">
      <c r="M591" s="55"/>
    </row>
    <row r="592" ht="12.75">
      <c r="M592" s="55"/>
    </row>
    <row r="593" ht="12.75">
      <c r="M593" s="55"/>
    </row>
    <row r="594" ht="12.75">
      <c r="M594" s="55"/>
    </row>
    <row r="595" ht="12.75">
      <c r="M595" s="55"/>
    </row>
    <row r="596" ht="12.75">
      <c r="M596" s="55"/>
    </row>
    <row r="597" ht="12.75">
      <c r="M597" s="55"/>
    </row>
  </sheetData>
  <mergeCells count="10">
    <mergeCell ref="A1:K1"/>
    <mergeCell ref="A2:K2"/>
    <mergeCell ref="A37:N37"/>
    <mergeCell ref="A40:N40"/>
    <mergeCell ref="A42:N42"/>
    <mergeCell ref="A4:N4"/>
    <mergeCell ref="A10:N10"/>
    <mergeCell ref="A16:N16"/>
    <mergeCell ref="A28:N28"/>
    <mergeCell ref="A35:L35"/>
  </mergeCells>
  <printOptions/>
  <pageMargins left="0.35433070866141736" right="0.1968503937007874" top="0.03937007874015748" bottom="0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6"/>
  <sheetViews>
    <sheetView zoomScale="75" zoomScaleNormal="75" workbookViewId="0" topLeftCell="A25">
      <selection activeCell="C56" sqref="C56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28.421875" style="0" customWidth="1"/>
    <col min="4" max="4" width="12.28125" style="0" customWidth="1"/>
    <col min="5" max="5" width="8.28125" style="0" customWidth="1"/>
    <col min="6" max="6" width="9.421875" style="0" customWidth="1"/>
    <col min="7" max="7" width="10.57421875" style="0" customWidth="1"/>
    <col min="8" max="8" width="8.28125" style="0" customWidth="1"/>
    <col min="9" max="10" width="10.28125" style="0" customWidth="1"/>
    <col min="11" max="11" width="12.57421875" style="0" bestFit="1" customWidth="1"/>
    <col min="12" max="12" width="12.7109375" style="0" bestFit="1" customWidth="1"/>
    <col min="13" max="13" width="9.8515625" style="0" bestFit="1" customWidth="1"/>
    <col min="14" max="14" width="11.00390625" style="0" bestFit="1" customWidth="1"/>
  </cols>
  <sheetData>
    <row r="1" spans="1:11" ht="20.25">
      <c r="A1" s="143" t="s">
        <v>143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>
      <c r="A2" s="144" t="s">
        <v>144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5.75" customHeight="1" thickBot="1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thickBot="1" thickTop="1">
      <c r="A4" s="139" t="s">
        <v>174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29.25" thickTop="1">
      <c r="A5" s="29" t="s">
        <v>1</v>
      </c>
      <c r="B5" s="30" t="s">
        <v>137</v>
      </c>
      <c r="C5" s="30" t="s">
        <v>136</v>
      </c>
      <c r="D5" s="124" t="s">
        <v>135</v>
      </c>
      <c r="E5" s="30" t="s">
        <v>138</v>
      </c>
      <c r="F5" s="31" t="s">
        <v>138</v>
      </c>
      <c r="G5" s="45" t="s">
        <v>139</v>
      </c>
      <c r="H5" s="30" t="s">
        <v>6</v>
      </c>
      <c r="I5" s="30" t="s">
        <v>7</v>
      </c>
      <c r="J5" s="124" t="s">
        <v>142</v>
      </c>
      <c r="K5" s="124" t="s">
        <v>141</v>
      </c>
      <c r="L5" s="76" t="s">
        <v>45</v>
      </c>
    </row>
    <row r="6" spans="1:13" ht="28.5">
      <c r="A6" s="29" t="s">
        <v>42</v>
      </c>
      <c r="B6" s="30"/>
      <c r="C6" s="30"/>
      <c r="D6" s="30"/>
      <c r="E6" s="30"/>
      <c r="F6" s="31"/>
      <c r="G6" s="46" t="s">
        <v>140</v>
      </c>
      <c r="H6" s="30" t="s">
        <v>11</v>
      </c>
      <c r="I6" s="30"/>
      <c r="J6" s="30"/>
      <c r="K6" s="30" t="s">
        <v>46</v>
      </c>
      <c r="L6" s="30"/>
      <c r="M6" s="37"/>
    </row>
    <row r="7" spans="1:13" ht="15" thickBot="1">
      <c r="A7" s="32" t="s">
        <v>43</v>
      </c>
      <c r="B7" s="33"/>
      <c r="C7" s="33"/>
      <c r="D7" s="33" t="s">
        <v>9</v>
      </c>
      <c r="E7" s="33" t="s">
        <v>1</v>
      </c>
      <c r="F7" s="34" t="s">
        <v>10</v>
      </c>
      <c r="G7" s="47" t="s">
        <v>12</v>
      </c>
      <c r="H7" s="33"/>
      <c r="I7" s="33" t="s">
        <v>41</v>
      </c>
      <c r="J7" s="33" t="s">
        <v>48</v>
      </c>
      <c r="K7" s="33"/>
      <c r="L7" s="33"/>
      <c r="M7" s="37"/>
    </row>
    <row r="8" spans="1:13" ht="15" thickTop="1">
      <c r="A8" s="10">
        <v>1</v>
      </c>
      <c r="B8" s="60" t="s">
        <v>145</v>
      </c>
      <c r="C8" s="61" t="s">
        <v>147</v>
      </c>
      <c r="D8" s="13">
        <v>117.54</v>
      </c>
      <c r="E8" s="60" t="s">
        <v>22</v>
      </c>
      <c r="F8" s="111">
        <v>5.42</v>
      </c>
      <c r="G8" s="11"/>
      <c r="H8" s="12">
        <v>5.196</v>
      </c>
      <c r="I8" s="13">
        <v>24.06</v>
      </c>
      <c r="J8" s="13">
        <f>D8+I8</f>
        <v>141.6</v>
      </c>
      <c r="K8" s="13">
        <f>J8*880+F8*300</f>
        <v>126234</v>
      </c>
      <c r="L8" s="13" t="s">
        <v>206</v>
      </c>
      <c r="M8" s="37"/>
    </row>
    <row r="9" spans="1:13" ht="15" thickBot="1">
      <c r="A9" s="19">
        <v>2</v>
      </c>
      <c r="B9" s="15" t="s">
        <v>146</v>
      </c>
      <c r="C9" s="16" t="s">
        <v>148</v>
      </c>
      <c r="D9" s="17">
        <v>65.9</v>
      </c>
      <c r="E9" s="15" t="s">
        <v>127</v>
      </c>
      <c r="F9" s="18">
        <v>6.56</v>
      </c>
      <c r="G9" s="11"/>
      <c r="H9" s="12">
        <v>2.914</v>
      </c>
      <c r="I9" s="17">
        <v>13.49</v>
      </c>
      <c r="J9" s="17">
        <f>D9+I9</f>
        <v>79.39</v>
      </c>
      <c r="K9" s="13">
        <f>J9*1080+F9*300</f>
        <v>87709.2</v>
      </c>
      <c r="L9" s="13"/>
      <c r="M9" s="122"/>
    </row>
    <row r="10" spans="1:14" ht="19.5" thickBot="1" thickTop="1">
      <c r="A10" s="139" t="s">
        <v>175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37"/>
      <c r="N10" s="40"/>
    </row>
    <row r="11" spans="1:14" ht="15" thickTop="1">
      <c r="A11" s="59">
        <v>1</v>
      </c>
      <c r="B11" s="60" t="s">
        <v>145</v>
      </c>
      <c r="C11" s="61" t="s">
        <v>150</v>
      </c>
      <c r="D11" s="13">
        <v>119.18</v>
      </c>
      <c r="E11" s="60" t="s">
        <v>23</v>
      </c>
      <c r="F11" s="13">
        <v>6.66</v>
      </c>
      <c r="G11" s="11"/>
      <c r="H11" s="12">
        <v>5.265</v>
      </c>
      <c r="I11" s="13">
        <v>24.38</v>
      </c>
      <c r="J11" s="13">
        <f>D11+I11</f>
        <v>143.56</v>
      </c>
      <c r="K11" s="13">
        <f>J11*880+F11*300</f>
        <v>128330.8</v>
      </c>
      <c r="L11" s="105"/>
      <c r="M11" s="37"/>
      <c r="N11" s="40"/>
    </row>
    <row r="12" spans="1:14" ht="14.25">
      <c r="A12" s="19">
        <v>2</v>
      </c>
      <c r="B12" s="15" t="s">
        <v>204</v>
      </c>
      <c r="C12" s="16" t="s">
        <v>205</v>
      </c>
      <c r="D12" s="17">
        <v>119.18</v>
      </c>
      <c r="E12" s="21" t="s">
        <v>181</v>
      </c>
      <c r="F12" s="22">
        <v>5.73</v>
      </c>
      <c r="G12" s="21"/>
      <c r="H12" s="35">
        <v>5.265</v>
      </c>
      <c r="I12" s="17">
        <v>24.38</v>
      </c>
      <c r="J12" s="17">
        <f>D12+I12</f>
        <v>143.56</v>
      </c>
      <c r="K12" s="17">
        <f>J12*880+F12*300</f>
        <v>128051.8</v>
      </c>
      <c r="L12" s="17"/>
      <c r="M12" s="37"/>
      <c r="N12" s="40"/>
    </row>
    <row r="13" spans="1:14" ht="14.25">
      <c r="A13" s="19">
        <v>3</v>
      </c>
      <c r="B13" s="15" t="s">
        <v>146</v>
      </c>
      <c r="C13" s="16" t="s">
        <v>151</v>
      </c>
      <c r="D13" s="17">
        <v>119.18</v>
      </c>
      <c r="E13" s="21" t="s">
        <v>97</v>
      </c>
      <c r="F13" s="22">
        <v>5.56</v>
      </c>
      <c r="G13" s="21"/>
      <c r="H13" s="35">
        <v>5.265</v>
      </c>
      <c r="I13" s="17">
        <v>24.38</v>
      </c>
      <c r="J13" s="17">
        <f>D13+I13</f>
        <v>143.56</v>
      </c>
      <c r="K13" s="17">
        <f>J13*880+F13*300</f>
        <v>128000.8</v>
      </c>
      <c r="L13" s="17"/>
      <c r="M13" s="37"/>
      <c r="N13" s="40"/>
    </row>
    <row r="14" spans="1:12" ht="15" thickBot="1">
      <c r="A14" s="62">
        <v>4</v>
      </c>
      <c r="B14" s="56" t="s">
        <v>149</v>
      </c>
      <c r="C14" s="57" t="s">
        <v>152</v>
      </c>
      <c r="D14" s="20">
        <v>67.31</v>
      </c>
      <c r="E14" s="28" t="s">
        <v>27</v>
      </c>
      <c r="F14" s="63">
        <v>5.42</v>
      </c>
      <c r="G14" s="64">
        <v>30.54</v>
      </c>
      <c r="H14" s="65">
        <v>2.973</v>
      </c>
      <c r="I14" s="66">
        <v>13.77</v>
      </c>
      <c r="J14" s="66">
        <f>D14+I14</f>
        <v>81.08</v>
      </c>
      <c r="K14" s="64">
        <f>J14*880+F14*300+G14*500</f>
        <v>88246.4</v>
      </c>
      <c r="L14" s="106"/>
    </row>
    <row r="15" spans="1:12" ht="19.5" thickBot="1" thickTop="1">
      <c r="A15" s="139" t="s">
        <v>176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2" ht="15" thickTop="1">
      <c r="A16" s="14">
        <v>1</v>
      </c>
      <c r="B16" s="48" t="s">
        <v>167</v>
      </c>
      <c r="C16" s="43" t="s">
        <v>153</v>
      </c>
      <c r="D16" s="26">
        <v>18.12</v>
      </c>
      <c r="E16" s="21"/>
      <c r="F16" s="21"/>
      <c r="G16" s="21"/>
      <c r="H16" s="35">
        <v>3.414</v>
      </c>
      <c r="I16" s="17">
        <v>15.75</v>
      </c>
      <c r="J16" s="17">
        <f aca="true" t="shared" si="0" ref="J16:J26">D16+I16</f>
        <v>33.870000000000005</v>
      </c>
      <c r="K16" s="17">
        <v>7000</v>
      </c>
      <c r="L16" s="22"/>
    </row>
    <row r="17" spans="1:12" ht="14.25">
      <c r="A17" s="14">
        <v>2</v>
      </c>
      <c r="B17" s="48" t="s">
        <v>167</v>
      </c>
      <c r="C17" s="43" t="s">
        <v>154</v>
      </c>
      <c r="D17" s="26">
        <v>18.12</v>
      </c>
      <c r="E17" s="21"/>
      <c r="F17" s="21"/>
      <c r="G17" s="21"/>
      <c r="H17" s="35">
        <v>3.414</v>
      </c>
      <c r="I17" s="17">
        <v>15.75</v>
      </c>
      <c r="J17" s="17">
        <f t="shared" si="0"/>
        <v>33.870000000000005</v>
      </c>
      <c r="K17" s="17">
        <v>7000</v>
      </c>
      <c r="L17" s="17"/>
    </row>
    <row r="18" spans="1:12" ht="17.25" customHeight="1">
      <c r="A18" s="14">
        <v>3</v>
      </c>
      <c r="B18" s="48" t="s">
        <v>167</v>
      </c>
      <c r="C18" s="43" t="s">
        <v>155</v>
      </c>
      <c r="D18" s="26">
        <v>18.12</v>
      </c>
      <c r="E18" s="21"/>
      <c r="F18" s="21"/>
      <c r="G18" s="21"/>
      <c r="H18" s="35">
        <v>3.414</v>
      </c>
      <c r="I18" s="17">
        <v>15.75</v>
      </c>
      <c r="J18" s="17">
        <f t="shared" si="0"/>
        <v>33.870000000000005</v>
      </c>
      <c r="K18" s="17">
        <v>7000</v>
      </c>
      <c r="L18" s="17"/>
    </row>
    <row r="19" spans="1:12" ht="13.5" customHeight="1">
      <c r="A19" s="14">
        <v>4</v>
      </c>
      <c r="B19" s="48" t="s">
        <v>167</v>
      </c>
      <c r="C19" s="43" t="s">
        <v>156</v>
      </c>
      <c r="D19" s="26">
        <v>18.12</v>
      </c>
      <c r="E19" s="21"/>
      <c r="F19" s="21"/>
      <c r="G19" s="21"/>
      <c r="H19" s="35">
        <v>3.414</v>
      </c>
      <c r="I19" s="17">
        <v>15.75</v>
      </c>
      <c r="J19" s="17">
        <f t="shared" si="0"/>
        <v>33.870000000000005</v>
      </c>
      <c r="K19" s="17">
        <v>7000</v>
      </c>
      <c r="L19" s="17"/>
    </row>
    <row r="20" spans="1:12" ht="18.75" customHeight="1">
      <c r="A20" s="14">
        <v>5</v>
      </c>
      <c r="B20" s="48" t="s">
        <v>167</v>
      </c>
      <c r="C20" s="43" t="s">
        <v>157</v>
      </c>
      <c r="D20" s="26">
        <v>18.12</v>
      </c>
      <c r="E20" s="21"/>
      <c r="F20" s="21"/>
      <c r="G20" s="21"/>
      <c r="H20" s="35">
        <v>3.414</v>
      </c>
      <c r="I20" s="17">
        <v>15.75</v>
      </c>
      <c r="J20" s="17">
        <f t="shared" si="0"/>
        <v>33.870000000000005</v>
      </c>
      <c r="K20" s="17">
        <v>7000</v>
      </c>
      <c r="L20" s="17"/>
    </row>
    <row r="21" spans="1:12" ht="19.5" customHeight="1">
      <c r="A21" s="14">
        <v>6</v>
      </c>
      <c r="B21" s="48" t="s">
        <v>167</v>
      </c>
      <c r="C21" s="43" t="s">
        <v>158</v>
      </c>
      <c r="D21" s="26">
        <v>18.12</v>
      </c>
      <c r="E21" s="21"/>
      <c r="F21" s="21"/>
      <c r="G21" s="21"/>
      <c r="H21" s="35">
        <v>3.414</v>
      </c>
      <c r="I21" s="17">
        <v>15.75</v>
      </c>
      <c r="J21" s="17">
        <f t="shared" si="0"/>
        <v>33.870000000000005</v>
      </c>
      <c r="K21" s="17">
        <v>7000</v>
      </c>
      <c r="L21" s="17"/>
    </row>
    <row r="22" spans="1:12" ht="21.75" customHeight="1">
      <c r="A22" s="14">
        <v>8</v>
      </c>
      <c r="B22" s="48" t="s">
        <v>167</v>
      </c>
      <c r="C22" s="43" t="s">
        <v>159</v>
      </c>
      <c r="D22" s="26">
        <v>18.12</v>
      </c>
      <c r="E22" s="21"/>
      <c r="F22" s="21"/>
      <c r="G22" s="21"/>
      <c r="H22" s="35">
        <v>3.414</v>
      </c>
      <c r="I22" s="17">
        <v>15.75</v>
      </c>
      <c r="J22" s="17">
        <f t="shared" si="0"/>
        <v>33.870000000000005</v>
      </c>
      <c r="K22" s="17">
        <v>7000</v>
      </c>
      <c r="L22" s="17"/>
    </row>
    <row r="23" spans="1:54" ht="18.75" customHeight="1">
      <c r="A23" s="14">
        <v>9</v>
      </c>
      <c r="B23" s="48" t="s">
        <v>167</v>
      </c>
      <c r="C23" s="43" t="s">
        <v>160</v>
      </c>
      <c r="D23" s="26">
        <v>18.12</v>
      </c>
      <c r="E23" s="21"/>
      <c r="F23" s="21"/>
      <c r="G23" s="21"/>
      <c r="H23" s="35">
        <v>3.414</v>
      </c>
      <c r="I23" s="17">
        <v>15.75</v>
      </c>
      <c r="J23" s="17">
        <f t="shared" si="0"/>
        <v>33.870000000000005</v>
      </c>
      <c r="K23" s="17">
        <v>7000</v>
      </c>
      <c r="L23" s="1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ht="20.25" customHeight="1">
      <c r="A24" s="14">
        <v>10</v>
      </c>
      <c r="B24" s="48" t="s">
        <v>167</v>
      </c>
      <c r="C24" s="43" t="s">
        <v>161</v>
      </c>
      <c r="D24" s="26">
        <v>18.12</v>
      </c>
      <c r="E24" s="21"/>
      <c r="F24" s="21"/>
      <c r="G24" s="21"/>
      <c r="H24" s="35">
        <v>3.414</v>
      </c>
      <c r="I24" s="17">
        <v>15.75</v>
      </c>
      <c r="J24" s="17">
        <f t="shared" si="0"/>
        <v>33.870000000000005</v>
      </c>
      <c r="K24" s="17">
        <v>7000</v>
      </c>
      <c r="L24" s="1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ht="16.5" customHeight="1">
      <c r="A25" s="14">
        <v>11</v>
      </c>
      <c r="B25" s="48" t="s">
        <v>167</v>
      </c>
      <c r="C25" s="43" t="s">
        <v>162</v>
      </c>
      <c r="D25" s="26">
        <v>18.12</v>
      </c>
      <c r="E25" s="21"/>
      <c r="F25" s="21"/>
      <c r="G25" s="21"/>
      <c r="H25" s="35">
        <v>3.414</v>
      </c>
      <c r="I25" s="17">
        <v>15.75</v>
      </c>
      <c r="J25" s="17">
        <f t="shared" si="0"/>
        <v>33.870000000000005</v>
      </c>
      <c r="K25" s="17">
        <v>7000</v>
      </c>
      <c r="L25" s="1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ht="25.5" customHeight="1" thickBot="1">
      <c r="A26" s="14">
        <v>12</v>
      </c>
      <c r="B26" s="48" t="s">
        <v>167</v>
      </c>
      <c r="C26" s="44" t="s">
        <v>163</v>
      </c>
      <c r="D26" s="67">
        <v>18.12</v>
      </c>
      <c r="E26" s="28"/>
      <c r="F26" s="28"/>
      <c r="G26" s="28"/>
      <c r="H26" s="27">
        <v>3.414</v>
      </c>
      <c r="I26" s="20">
        <v>15.75</v>
      </c>
      <c r="J26" s="66">
        <f t="shared" si="0"/>
        <v>33.870000000000005</v>
      </c>
      <c r="K26" s="66">
        <v>7000</v>
      </c>
      <c r="L26" s="20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s="41" customFormat="1" ht="19.5" thickBot="1" thickTop="1">
      <c r="A27" s="139" t="s">
        <v>177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</row>
    <row r="28" spans="1:12" ht="29.25" thickTop="1">
      <c r="A28" s="14">
        <v>1</v>
      </c>
      <c r="B28" s="39" t="s">
        <v>49</v>
      </c>
      <c r="C28" s="103" t="s">
        <v>113</v>
      </c>
      <c r="D28" s="104">
        <v>110.71</v>
      </c>
      <c r="E28" s="21"/>
      <c r="F28" s="21"/>
      <c r="G28" s="51"/>
      <c r="H28" s="35">
        <v>6.11</v>
      </c>
      <c r="I28" s="17">
        <v>18.65</v>
      </c>
      <c r="J28" s="17">
        <f>SUM(D28+I28)</f>
        <v>129.35999999999999</v>
      </c>
      <c r="K28" s="75">
        <f>J28*900</f>
        <v>116423.99999999999</v>
      </c>
      <c r="L28" s="51"/>
    </row>
    <row r="29" spans="1:12" ht="14.25">
      <c r="A29" s="126">
        <v>2</v>
      </c>
      <c r="B29" s="107" t="s">
        <v>204</v>
      </c>
      <c r="C29" s="108" t="s">
        <v>207</v>
      </c>
      <c r="D29" s="17">
        <v>93.31</v>
      </c>
      <c r="E29" s="21" t="s">
        <v>183</v>
      </c>
      <c r="F29" s="22">
        <v>3.87</v>
      </c>
      <c r="H29" s="12">
        <f>SUM(D29/1811.83)*100</f>
        <v>5.150041670576158</v>
      </c>
      <c r="I29" s="13">
        <f>SUM(H29*305.27)/100</f>
        <v>15.721532207767837</v>
      </c>
      <c r="J29" s="127">
        <f>SUM(D29+I29)</f>
        <v>109.03153220776784</v>
      </c>
      <c r="K29" s="128">
        <f>J29*1080+F29*300</f>
        <v>118915.05478438927</v>
      </c>
      <c r="L29" s="13" t="s">
        <v>206</v>
      </c>
    </row>
    <row r="30" spans="1:54" ht="14.25">
      <c r="A30" s="14">
        <v>3</v>
      </c>
      <c r="B30" s="48" t="s">
        <v>167</v>
      </c>
      <c r="C30" s="25" t="s">
        <v>154</v>
      </c>
      <c r="D30" s="26">
        <v>13</v>
      </c>
      <c r="E30" s="21"/>
      <c r="F30" s="21"/>
      <c r="G30" s="21"/>
      <c r="H30" s="35">
        <v>4.279</v>
      </c>
      <c r="I30" s="17">
        <v>14.87</v>
      </c>
      <c r="J30" s="17">
        <f>D30+I30</f>
        <v>27.869999999999997</v>
      </c>
      <c r="K30" s="17">
        <v>7000</v>
      </c>
      <c r="L30" s="17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ht="14.25">
      <c r="A31" s="14">
        <v>4</v>
      </c>
      <c r="B31" s="48" t="s">
        <v>167</v>
      </c>
      <c r="C31" s="25" t="s">
        <v>155</v>
      </c>
      <c r="D31" s="26">
        <v>13</v>
      </c>
      <c r="E31" s="21"/>
      <c r="F31" s="21"/>
      <c r="G31" s="21"/>
      <c r="H31" s="35">
        <v>4.279</v>
      </c>
      <c r="I31" s="17">
        <v>14.87</v>
      </c>
      <c r="J31" s="17">
        <f>D31+I31</f>
        <v>27.869999999999997</v>
      </c>
      <c r="K31" s="17">
        <v>7000</v>
      </c>
      <c r="L31" s="1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ht="14.25">
      <c r="A32" s="14">
        <v>5</v>
      </c>
      <c r="B32" s="48" t="s">
        <v>167</v>
      </c>
      <c r="C32" s="25" t="s">
        <v>156</v>
      </c>
      <c r="D32" s="26">
        <v>13</v>
      </c>
      <c r="E32" s="21"/>
      <c r="F32" s="21"/>
      <c r="G32" s="21"/>
      <c r="H32" s="35">
        <v>4.279</v>
      </c>
      <c r="I32" s="17">
        <v>14.87</v>
      </c>
      <c r="J32" s="17">
        <f>D32+I32</f>
        <v>27.869999999999997</v>
      </c>
      <c r="K32" s="17">
        <v>7000</v>
      </c>
      <c r="L32" s="1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ht="15" thickBot="1">
      <c r="A33" s="68">
        <v>6</v>
      </c>
      <c r="B33" s="48" t="s">
        <v>167</v>
      </c>
      <c r="C33" s="69" t="s">
        <v>164</v>
      </c>
      <c r="D33" s="67">
        <v>13</v>
      </c>
      <c r="E33" s="28"/>
      <c r="F33" s="28"/>
      <c r="G33" s="28"/>
      <c r="H33" s="27">
        <v>4.279</v>
      </c>
      <c r="I33" s="17">
        <v>14.87</v>
      </c>
      <c r="J33" s="17">
        <f>D33+I33</f>
        <v>27.869999999999997</v>
      </c>
      <c r="K33" s="17">
        <v>7000</v>
      </c>
      <c r="L33" s="1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1:54" s="41" customFormat="1" ht="19.5" thickBot="1" thickTop="1">
      <c r="A34" s="139" t="s">
        <v>208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1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12" ht="15.75" thickBot="1" thickTop="1">
      <c r="A35" s="14">
        <v>1</v>
      </c>
      <c r="B35" s="15" t="s">
        <v>146</v>
      </c>
      <c r="C35" s="16" t="s">
        <v>209</v>
      </c>
      <c r="D35" s="17">
        <v>61.45</v>
      </c>
      <c r="E35" s="15" t="s">
        <v>186</v>
      </c>
      <c r="F35" s="125">
        <v>4.96</v>
      </c>
      <c r="H35" s="12">
        <f>SUM(D35/1197.01)*100</f>
        <v>5.133624614664874</v>
      </c>
      <c r="I35" s="13">
        <f>SUM(H35*296.27)/100</f>
        <v>15.20938964586762</v>
      </c>
      <c r="J35" s="23">
        <f>SUM(D35+I35)</f>
        <v>76.65938964586762</v>
      </c>
      <c r="K35" s="128">
        <f>J35*1080+F35*300</f>
        <v>84280.14081753703</v>
      </c>
      <c r="L35" s="51"/>
    </row>
    <row r="36" spans="1:12" ht="19.5" thickBot="1" thickTop="1">
      <c r="A36" s="139" t="s">
        <v>210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1"/>
    </row>
    <row r="37" spans="1:12" ht="15.75" thickTop="1">
      <c r="A37" s="14">
        <v>1</v>
      </c>
      <c r="B37" s="91" t="s">
        <v>13</v>
      </c>
      <c r="C37" s="92" t="s">
        <v>111</v>
      </c>
      <c r="D37" s="93">
        <v>57.9</v>
      </c>
      <c r="E37" s="91"/>
      <c r="F37" s="91"/>
      <c r="G37" s="51"/>
      <c r="H37" s="83">
        <v>4.558</v>
      </c>
      <c r="I37" s="81">
        <v>13.47</v>
      </c>
      <c r="J37" s="81">
        <f>SUM(D37+I37)</f>
        <v>71.37</v>
      </c>
      <c r="K37" s="86">
        <f>J37*800</f>
        <v>57096</v>
      </c>
      <c r="L37" s="51"/>
    </row>
    <row r="38" spans="1:12" ht="15.75" thickBot="1">
      <c r="A38" s="14">
        <v>2</v>
      </c>
      <c r="B38" s="87" t="s">
        <v>16</v>
      </c>
      <c r="C38" s="80" t="s">
        <v>165</v>
      </c>
      <c r="D38" s="81">
        <v>94.06</v>
      </c>
      <c r="E38" s="82" t="s">
        <v>130</v>
      </c>
      <c r="F38" s="81">
        <v>6.58</v>
      </c>
      <c r="G38" s="51"/>
      <c r="H38" s="83">
        <v>7.404</v>
      </c>
      <c r="I38" s="81">
        <v>21.89</v>
      </c>
      <c r="J38" s="81">
        <f>SUM(D38+I38)</f>
        <v>115.95</v>
      </c>
      <c r="K38" s="86">
        <f>J38*1080+F38*300</f>
        <v>127200</v>
      </c>
      <c r="L38" s="94"/>
    </row>
    <row r="39" spans="1:54" ht="19.5" thickBot="1" thickTop="1">
      <c r="A39" s="139" t="s">
        <v>211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1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12" ht="16.5" thickBot="1" thickTop="1">
      <c r="A40" s="14">
        <v>1</v>
      </c>
      <c r="B40" s="91" t="s">
        <v>13</v>
      </c>
      <c r="C40" s="92" t="s">
        <v>112</v>
      </c>
      <c r="D40" s="93">
        <v>72.04</v>
      </c>
      <c r="E40" s="91"/>
      <c r="F40" s="91"/>
      <c r="G40" s="51"/>
      <c r="H40" s="83">
        <v>6.125</v>
      </c>
      <c r="I40" s="81">
        <v>18.23</v>
      </c>
      <c r="J40" s="81">
        <f>SUM(D40+I40)</f>
        <v>90.27000000000001</v>
      </c>
      <c r="K40" s="86">
        <f>J40*800</f>
        <v>72216.00000000001</v>
      </c>
      <c r="L40" s="51"/>
    </row>
    <row r="41" spans="1:12" ht="19.5" thickBot="1" thickTop="1">
      <c r="A41" s="139" t="s">
        <v>212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1:12" ht="18.75" thickTop="1">
      <c r="A42" s="14">
        <v>1</v>
      </c>
      <c r="B42" s="21" t="s">
        <v>149</v>
      </c>
      <c r="C42" s="96" t="s">
        <v>166</v>
      </c>
      <c r="D42" s="97">
        <v>94.9</v>
      </c>
      <c r="E42" s="95"/>
      <c r="F42" s="95"/>
      <c r="G42" s="95"/>
      <c r="H42" s="96">
        <v>5.269</v>
      </c>
      <c r="I42" s="96">
        <v>18.92</v>
      </c>
      <c r="J42" s="96">
        <v>113.82</v>
      </c>
      <c r="K42" s="96">
        <f>J42*880</f>
        <v>100161.59999999999</v>
      </c>
      <c r="L42" s="95"/>
    </row>
    <row r="43" spans="1:12" ht="14.25" hidden="1">
      <c r="A43" s="14">
        <v>7</v>
      </c>
      <c r="B43" s="21" t="s">
        <v>21</v>
      </c>
      <c r="C43" s="16" t="s">
        <v>47</v>
      </c>
      <c r="D43" s="26">
        <v>15</v>
      </c>
      <c r="E43" s="21"/>
      <c r="F43" s="21"/>
      <c r="G43" s="21"/>
      <c r="H43" s="35">
        <v>5.263</v>
      </c>
      <c r="I43" s="17">
        <v>17.55</v>
      </c>
      <c r="J43" s="17">
        <f>D43+I43</f>
        <v>32.55</v>
      </c>
      <c r="K43" s="17">
        <v>7000</v>
      </c>
      <c r="L43" s="17"/>
    </row>
    <row r="44" spans="1:12" ht="15">
      <c r="A44" s="153">
        <v>2</v>
      </c>
      <c r="B44" s="91" t="s">
        <v>21</v>
      </c>
      <c r="C44" s="92" t="s">
        <v>219</v>
      </c>
      <c r="D44" s="93">
        <v>15</v>
      </c>
      <c r="E44" s="91"/>
      <c r="F44" s="91"/>
      <c r="G44" s="51"/>
      <c r="H44" s="83">
        <f>SUM(D44/285)*100</f>
        <v>5.263157894736842</v>
      </c>
      <c r="I44" s="81">
        <f>SUM(H44*333.45)/100</f>
        <v>17.549999999999997</v>
      </c>
      <c r="J44" s="154">
        <f>SUM(D44+I44)</f>
        <v>32.55</v>
      </c>
      <c r="K44" s="154">
        <v>7000</v>
      </c>
      <c r="L44" s="154"/>
    </row>
    <row r="45" spans="1:12" ht="15">
      <c r="A45" s="153">
        <v>3</v>
      </c>
      <c r="B45" s="91" t="s">
        <v>21</v>
      </c>
      <c r="C45" s="92" t="s">
        <v>220</v>
      </c>
      <c r="D45" s="93">
        <v>15</v>
      </c>
      <c r="E45" s="91"/>
      <c r="F45" s="91"/>
      <c r="G45" s="51"/>
      <c r="H45" s="83">
        <f>SUM(D45/285)*100</f>
        <v>5.263157894736842</v>
      </c>
      <c r="I45" s="81">
        <f>SUM(H45*333.45)/100</f>
        <v>17.549999999999997</v>
      </c>
      <c r="J45" s="154">
        <f>SUM(D45+I45)</f>
        <v>32.55</v>
      </c>
      <c r="K45" s="154">
        <v>7000</v>
      </c>
      <c r="L45" s="154"/>
    </row>
    <row r="46" spans="1:12" ht="15">
      <c r="A46" s="153">
        <v>4</v>
      </c>
      <c r="B46" s="91" t="s">
        <v>21</v>
      </c>
      <c r="C46" s="92" t="s">
        <v>221</v>
      </c>
      <c r="D46" s="93">
        <v>15</v>
      </c>
      <c r="E46" s="91"/>
      <c r="F46" s="91"/>
      <c r="G46" s="51"/>
      <c r="H46" s="83">
        <f>SUM(D46/285)*100</f>
        <v>5.263157894736842</v>
      </c>
      <c r="I46" s="81">
        <f>SUM(H46*333.45)/100</f>
        <v>17.549999999999997</v>
      </c>
      <c r="J46" s="154">
        <f>SUM(D46+I46)</f>
        <v>32.55</v>
      </c>
      <c r="K46" s="154">
        <v>7000</v>
      </c>
      <c r="L46" s="154"/>
    </row>
  </sheetData>
  <mergeCells count="10">
    <mergeCell ref="A41:L41"/>
    <mergeCell ref="A27:L27"/>
    <mergeCell ref="A39:L39"/>
    <mergeCell ref="A1:K1"/>
    <mergeCell ref="A2:K2"/>
    <mergeCell ref="A10:L10"/>
    <mergeCell ref="A36:L36"/>
    <mergeCell ref="A4:L4"/>
    <mergeCell ref="A15:L15"/>
    <mergeCell ref="A34:L34"/>
  </mergeCells>
  <printOptions/>
  <pageMargins left="0.37" right="0.2" top="0.03937007874015748" bottom="0" header="0.31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2008-06-05T09:16:14Z</cp:lastPrinted>
  <dcterms:created xsi:type="dcterms:W3CDTF">2006-02-21T16:06:21Z</dcterms:created>
  <dcterms:modified xsi:type="dcterms:W3CDTF">2008-07-22T12:00:55Z</dcterms:modified>
  <cp:category/>
  <cp:version/>
  <cp:contentType/>
  <cp:contentStatus/>
</cp:coreProperties>
</file>